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ква\Desktop\"/>
    </mc:Choice>
  </mc:AlternateContent>
  <bookViews>
    <workbookView xWindow="0" yWindow="0" windowWidth="20460" windowHeight="7380" activeTab="11"/>
  </bookViews>
  <sheets>
    <sheet name="1" sheetId="18" r:id="rId1"/>
    <sheet name="2" sheetId="23" r:id="rId2"/>
    <sheet name="3" sheetId="20" r:id="rId3"/>
    <sheet name="4" sheetId="19" r:id="rId4"/>
    <sheet name="5" sheetId="16" r:id="rId5"/>
    <sheet name="6" sheetId="17" r:id="rId6"/>
    <sheet name="7" sheetId="21" r:id="rId7"/>
    <sheet name="8" sheetId="25" r:id="rId8"/>
    <sheet name="9" sheetId="15" r:id="rId9"/>
    <sheet name="10" sheetId="24" r:id="rId10"/>
    <sheet name="11" sheetId="14" r:id="rId11"/>
    <sheet name="12" sheetId="22" r:id="rId12"/>
  </sheets>
  <definedNames>
    <definedName name="_GoBack" localSheetId="8">'9'!$C$7</definedName>
  </definedNames>
  <calcPr calcId="152511"/>
</workbook>
</file>

<file path=xl/calcChain.xml><?xml version="1.0" encoding="utf-8"?>
<calcChain xmlns="http://schemas.openxmlformats.org/spreadsheetml/2006/main">
  <c r="H11" i="23" l="1"/>
  <c r="G11" i="23"/>
  <c r="F11" i="23"/>
  <c r="E11" i="23"/>
  <c r="P15" i="23" l="1"/>
  <c r="O15" i="23"/>
  <c r="N15" i="23"/>
  <c r="M15" i="23"/>
  <c r="L15" i="23"/>
  <c r="K15" i="23"/>
  <c r="J15" i="23"/>
  <c r="I15" i="23"/>
  <c r="H15" i="23"/>
  <c r="G15" i="23"/>
  <c r="F15" i="23"/>
  <c r="E15" i="23"/>
  <c r="P8" i="23"/>
  <c r="O8" i="23"/>
  <c r="N8" i="23"/>
  <c r="M8" i="23"/>
  <c r="K8" i="23"/>
  <c r="J8" i="23"/>
  <c r="I8" i="23"/>
  <c r="E11" i="22" l="1"/>
  <c r="F11" i="22"/>
  <c r="G11" i="22"/>
  <c r="H11" i="22"/>
  <c r="E10" i="24"/>
  <c r="F10" i="24"/>
  <c r="G10" i="24"/>
  <c r="H10" i="24"/>
  <c r="E10" i="25"/>
  <c r="F10" i="25"/>
  <c r="G10" i="25"/>
  <c r="H10" i="25"/>
  <c r="E21" i="23"/>
  <c r="F21" i="23"/>
  <c r="G21" i="23"/>
  <c r="H21" i="23"/>
  <c r="E21" i="22"/>
  <c r="F21" i="22"/>
  <c r="G21" i="22"/>
  <c r="H21" i="22"/>
  <c r="E19" i="21"/>
  <c r="F19" i="21"/>
  <c r="G19" i="21"/>
  <c r="H19" i="21"/>
  <c r="E21" i="17"/>
  <c r="F21" i="17"/>
  <c r="G21" i="17"/>
  <c r="H21" i="17"/>
  <c r="E18" i="16"/>
  <c r="F18" i="16"/>
  <c r="G18" i="16"/>
  <c r="H18" i="16"/>
  <c r="E19" i="19"/>
  <c r="F19" i="19"/>
  <c r="G19" i="19"/>
  <c r="H19" i="19"/>
  <c r="E21" i="20"/>
  <c r="F21" i="20"/>
  <c r="G21" i="20"/>
  <c r="H21" i="20"/>
  <c r="E33" i="18"/>
  <c r="F33" i="18"/>
  <c r="G33" i="18"/>
  <c r="H33" i="18"/>
  <c r="E19" i="15"/>
  <c r="F19" i="15"/>
  <c r="G19" i="15"/>
  <c r="H19" i="15"/>
  <c r="E19" i="25"/>
  <c r="F19" i="25"/>
  <c r="G19" i="25"/>
  <c r="H19" i="25"/>
  <c r="E20" i="24"/>
  <c r="F20" i="24"/>
  <c r="G20" i="24"/>
  <c r="H20" i="24"/>
  <c r="E18" i="14"/>
  <c r="F18" i="14"/>
  <c r="G18" i="14"/>
  <c r="H18" i="14"/>
  <c r="H11" i="21"/>
  <c r="G11" i="21"/>
  <c r="F11" i="21"/>
  <c r="E11" i="21"/>
  <c r="H11" i="20"/>
  <c r="G11" i="20"/>
  <c r="F11" i="20"/>
  <c r="E11" i="20"/>
  <c r="H10" i="19"/>
  <c r="G10" i="19"/>
  <c r="F10" i="19"/>
  <c r="E10" i="19"/>
  <c r="H24" i="18"/>
  <c r="G24" i="18"/>
  <c r="F24" i="18"/>
  <c r="E24" i="18"/>
  <c r="H11" i="17"/>
  <c r="G11" i="17"/>
  <c r="F11" i="17"/>
  <c r="E11" i="17"/>
  <c r="H10" i="16"/>
  <c r="G10" i="16"/>
  <c r="F10" i="16"/>
  <c r="E10" i="16"/>
  <c r="H11" i="15"/>
  <c r="G11" i="15"/>
  <c r="F11" i="15"/>
  <c r="E11" i="15"/>
  <c r="H10" i="14"/>
  <c r="G10" i="14"/>
  <c r="F10" i="14"/>
  <c r="E10" i="14"/>
  <c r="H21" i="25" l="1"/>
  <c r="F21" i="25"/>
  <c r="G21" i="25"/>
  <c r="E21" i="25"/>
  <c r="F23" i="22"/>
  <c r="H23" i="22"/>
  <c r="F23" i="23"/>
  <c r="H23" i="23"/>
  <c r="E22" i="24"/>
  <c r="G22" i="24"/>
  <c r="F22" i="24"/>
  <c r="H22" i="24"/>
  <c r="E23" i="23"/>
  <c r="G23" i="23"/>
  <c r="E23" i="22"/>
  <c r="G23" i="22"/>
  <c r="F21" i="21"/>
  <c r="H21" i="21"/>
  <c r="E21" i="21"/>
  <c r="G21" i="21"/>
  <c r="F23" i="20"/>
  <c r="H23" i="20"/>
  <c r="E23" i="20"/>
  <c r="G23" i="20"/>
  <c r="F21" i="19"/>
  <c r="H21" i="19"/>
  <c r="E21" i="19"/>
  <c r="G21" i="19"/>
  <c r="E35" i="18"/>
  <c r="G35" i="18"/>
  <c r="F35" i="18"/>
  <c r="H35" i="18"/>
  <c r="E23" i="17"/>
  <c r="G23" i="17"/>
  <c r="F23" i="17"/>
  <c r="H23" i="17"/>
  <c r="E20" i="16"/>
  <c r="G20" i="16"/>
  <c r="F20" i="16"/>
  <c r="H20" i="16"/>
  <c r="E21" i="15"/>
  <c r="G21" i="15"/>
  <c r="F21" i="15"/>
  <c r="H21" i="15"/>
  <c r="E20" i="14"/>
  <c r="G20" i="14"/>
  <c r="F20" i="14"/>
  <c r="H20" i="14"/>
</calcChain>
</file>

<file path=xl/sharedStrings.xml><?xml version="1.0" encoding="utf-8"?>
<sst xmlns="http://schemas.openxmlformats.org/spreadsheetml/2006/main" count="496" uniqueCount="172">
  <si>
    <t>Наименование блюд</t>
  </si>
  <si>
    <t>Выход</t>
  </si>
  <si>
    <t>Белки</t>
  </si>
  <si>
    <t>Жиры</t>
  </si>
  <si>
    <t>Углеводы</t>
  </si>
  <si>
    <t>Калл</t>
  </si>
  <si>
    <t>Витамины</t>
  </si>
  <si>
    <t>Минеральные вещества</t>
  </si>
  <si>
    <t>B1</t>
  </si>
  <si>
    <t>C</t>
  </si>
  <si>
    <t>A</t>
  </si>
  <si>
    <t>E</t>
  </si>
  <si>
    <t>Ca</t>
  </si>
  <si>
    <t>Mg</t>
  </si>
  <si>
    <t>P</t>
  </si>
  <si>
    <t>Fe</t>
  </si>
  <si>
    <t>№ 376</t>
  </si>
  <si>
    <t>Чай с сахаром</t>
  </si>
  <si>
    <t>-</t>
  </si>
  <si>
    <t>ИТОГО ЗА ДЕНЬ</t>
  </si>
  <si>
    <t>День\№ р-ры</t>
  </si>
  <si>
    <t>Обед</t>
  </si>
  <si>
    <t>Завтрак</t>
  </si>
  <si>
    <t>Хлеб пшеничный</t>
  </si>
  <si>
    <t>№ 382</t>
  </si>
  <si>
    <t>Какао с молоком</t>
  </si>
  <si>
    <t>№171</t>
  </si>
  <si>
    <t>Каша перловая</t>
  </si>
  <si>
    <t>№639</t>
  </si>
  <si>
    <t>№278</t>
  </si>
  <si>
    <t>Тефтели из мяса птицы</t>
  </si>
  <si>
    <t>№587</t>
  </si>
  <si>
    <t>Соус томатный</t>
  </si>
  <si>
    <t>№309</t>
  </si>
  <si>
    <t>Рагу из мяса птицы</t>
  </si>
  <si>
    <t>№190</t>
  </si>
  <si>
    <t>№377</t>
  </si>
  <si>
    <t>Чай с сахаром и лимоном</t>
  </si>
  <si>
    <t>№246</t>
  </si>
  <si>
    <t>№ 348</t>
  </si>
  <si>
    <t>Компот из кураги</t>
  </si>
  <si>
    <t>Компот из смеси сухофруктов</t>
  </si>
  <si>
    <t>№342</t>
  </si>
  <si>
    <t>Компот из свежих яблок</t>
  </si>
  <si>
    <t>Сосиска отварная</t>
  </si>
  <si>
    <t>№335</t>
  </si>
  <si>
    <t>Картофельное пюре</t>
  </si>
  <si>
    <t>Компот из урюка</t>
  </si>
  <si>
    <t>№96</t>
  </si>
  <si>
    <t>Рассольник «Ленинградский»</t>
  </si>
  <si>
    <t>№648</t>
  </si>
  <si>
    <t>Кисель</t>
  </si>
  <si>
    <t>№ 113</t>
  </si>
  <si>
    <t>Суп-лапша по-домашнему</t>
  </si>
  <si>
    <t>Компот из изюма</t>
  </si>
  <si>
    <t>8 день</t>
  </si>
  <si>
    <t>9 день</t>
  </si>
  <si>
    <t>№119</t>
  </si>
  <si>
    <t>Гороховое пюре</t>
  </si>
  <si>
    <t>№ 272</t>
  </si>
  <si>
    <t>№ 119</t>
  </si>
  <si>
    <t>Суп гороховый</t>
  </si>
  <si>
    <t>№ 78</t>
  </si>
  <si>
    <t>Борщ с фасолью и картофелем</t>
  </si>
  <si>
    <t>№508</t>
  </si>
  <si>
    <t>Каша гречневая рассыпчатая</t>
  </si>
  <si>
    <t>№ 95</t>
  </si>
  <si>
    <t>Суп из овощей</t>
  </si>
  <si>
    <t>№ 291</t>
  </si>
  <si>
    <t>Плов из мяса птицы</t>
  </si>
  <si>
    <t>№203</t>
  </si>
  <si>
    <t>Макароны отварные</t>
  </si>
  <si>
    <t>2 день</t>
  </si>
  <si>
    <t>3 день</t>
  </si>
  <si>
    <t>4 день</t>
  </si>
  <si>
    <t>5 день</t>
  </si>
  <si>
    <t>7 день</t>
  </si>
  <si>
    <t>№ 87</t>
  </si>
  <si>
    <t>Щи из свежей капусты с картофелем</t>
  </si>
  <si>
    <t>№ 389</t>
  </si>
  <si>
    <t>Сок фруктовый</t>
  </si>
  <si>
    <t>№ 292</t>
  </si>
  <si>
    <t>№101</t>
  </si>
  <si>
    <t xml:space="preserve">Суп картофельный с крупой рисовой </t>
  </si>
  <si>
    <t>№ 285</t>
  </si>
  <si>
    <t>Плов с изюмом</t>
  </si>
  <si>
    <t>№ 194</t>
  </si>
  <si>
    <t>Макаронник с мясом птицы</t>
  </si>
  <si>
    <t>Хлеб ржаной</t>
  </si>
  <si>
    <t>Макароны отварные с овощами</t>
  </si>
  <si>
    <t>№ 205</t>
  </si>
  <si>
    <t>№ 105</t>
  </si>
  <si>
    <t>Суп с макаронными изделиями</t>
  </si>
  <si>
    <t>Картофель тушенный с курицей</t>
  </si>
  <si>
    <t>№131</t>
  </si>
  <si>
    <t>Капуста тушеная</t>
  </si>
  <si>
    <t>№378</t>
  </si>
  <si>
    <t>Чай с сахаром и молоком</t>
  </si>
  <si>
    <t>№110</t>
  </si>
  <si>
    <t>Суп пшенный с мясом «Кулеш»</t>
  </si>
  <si>
    <t>№173</t>
  </si>
  <si>
    <t>Каша пшенная молочная</t>
  </si>
  <si>
    <t>№93</t>
  </si>
  <si>
    <t>Щи по-уральски</t>
  </si>
  <si>
    <t>№ 246</t>
  </si>
  <si>
    <t>Биточки из мяса птицы</t>
  </si>
  <si>
    <t>№228</t>
  </si>
  <si>
    <t>Рыба отварная</t>
  </si>
  <si>
    <t>12день</t>
  </si>
  <si>
    <t>№ 289</t>
  </si>
  <si>
    <t>Биточки из говядины</t>
  </si>
  <si>
    <t>№283</t>
  </si>
  <si>
    <t>Тефтели из говядины в томатном соусе</t>
  </si>
  <si>
    <t>№ 154</t>
  </si>
  <si>
    <t>Суп «Харчо»</t>
  </si>
  <si>
    <t>Биточки по- казацки запеченные под сметанным соусом с рисом</t>
  </si>
  <si>
    <t>№39</t>
  </si>
  <si>
    <t>Салат из белокочанной капусты с морковью</t>
  </si>
  <si>
    <t>№42</t>
  </si>
  <si>
    <t>Салат из картофеля с солеными огурца и зеленым горошком</t>
  </si>
  <si>
    <t>Салат из свеклы с  чесноком</t>
  </si>
  <si>
    <t>№ 62</t>
  </si>
  <si>
    <t>Салат из моркови с сахаром</t>
  </si>
  <si>
    <t>№52</t>
  </si>
  <si>
    <t>Винегрет овощной</t>
  </si>
  <si>
    <t>№51</t>
  </si>
  <si>
    <t>Салат витаминный</t>
  </si>
  <si>
    <t>№59</t>
  </si>
  <si>
    <t>Салат из моркови с яблоком</t>
  </si>
  <si>
    <t>№ 53</t>
  </si>
  <si>
    <t>№25</t>
  </si>
  <si>
    <t>Салат из свеклы</t>
  </si>
  <si>
    <t>№ 341</t>
  </si>
  <si>
    <t>№340</t>
  </si>
  <si>
    <t>1 день</t>
  </si>
  <si>
    <t>Биточки из рыбы</t>
  </si>
  <si>
    <t>№234</t>
  </si>
  <si>
    <t>Каша молочная "Дружба"</t>
  </si>
  <si>
    <t>10 день</t>
  </si>
  <si>
    <t>№ 248</t>
  </si>
  <si>
    <t>Котлета натуральная из мяса птицы</t>
  </si>
  <si>
    <t>Начальник Юго-Западного</t>
  </si>
  <si>
    <t>Начальник Отдела Оборазования</t>
  </si>
  <si>
    <t>территориального отдела</t>
  </si>
  <si>
    <t xml:space="preserve">Администрации отдела образования </t>
  </si>
  <si>
    <t>Управления роспотребнадзора</t>
  </si>
  <si>
    <t>"Новосергиевского района Оренбургиской облости"</t>
  </si>
  <si>
    <t>по оренбургской области</t>
  </si>
  <si>
    <t xml:space="preserve">  _________________Н.В. Стародубцева                                 </t>
  </si>
  <si>
    <t>__________________Г.А.Невлер</t>
  </si>
  <si>
    <t>Примерное 12-ти девное меню и пищевая ценность приготовляемых блюд для горячих завтраков и обедов в ОУ Новосергиевского района</t>
  </si>
  <si>
    <t>( с 12 до 18 лет)</t>
  </si>
  <si>
    <t>12-18лет</t>
  </si>
  <si>
    <t>6 день</t>
  </si>
  <si>
    <t>120/180/50</t>
  </si>
  <si>
    <t>120/230</t>
  </si>
  <si>
    <t>100/5</t>
  </si>
  <si>
    <t>на 2018-2019 учебный год.</t>
  </si>
  <si>
    <t>сосиска отварная</t>
  </si>
  <si>
    <t>№92</t>
  </si>
  <si>
    <t>рагу из овощей</t>
  </si>
  <si>
    <t>?</t>
  </si>
  <si>
    <t>№ 226</t>
  </si>
  <si>
    <t>рис припущенный с томатом</t>
  </si>
  <si>
    <t>№241</t>
  </si>
  <si>
    <t>картофельное пюре</t>
  </si>
  <si>
    <t>№ 508</t>
  </si>
  <si>
    <t>№114</t>
  </si>
  <si>
    <t>Каша рисовая молочная</t>
  </si>
  <si>
    <t>№366</t>
  </si>
  <si>
    <t>_____________2018г</t>
  </si>
  <si>
    <t>___________________2018г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</si>
</sst>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6"/>
      <color rgb="FF000000"/>
      <name val="Trebuchet MS"/>
      <family val="2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0" borderId="0" xfId="0" applyFont="1"/>
    <xf numFmtId="0" fontId="2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1" fillId="0" borderId="0" xfId="0" applyNumberFormat="1" applyFont="1"/>
    <xf numFmtId="2" fontId="6" fillId="0" borderId="4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0" fillId="0" borderId="0" xfId="0"/>
    <xf numFmtId="0" fontId="2" fillId="0" borderId="4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2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2" fontId="6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1" fillId="0" borderId="0" xfId="0" applyFont="1" applyFill="1"/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0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3" fillId="0" borderId="0" xfId="0" applyFont="1" applyFill="1"/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2" fillId="0" borderId="2" xfId="0" applyFont="1" applyFill="1" applyBorder="1" applyAlignment="1">
      <alignment horizontal="right" vertical="top" wrapText="1"/>
    </xf>
    <xf numFmtId="0" fontId="9" fillId="0" borderId="4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wrapText="1"/>
    </xf>
    <xf numFmtId="0" fontId="1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0" fontId="13" fillId="0" borderId="0" xfId="0" applyFont="1" applyFill="1" applyBorder="1"/>
    <xf numFmtId="2" fontId="2" fillId="0" borderId="1" xfId="0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4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3" xfId="0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21" workbookViewId="0">
      <selection activeCell="B15" sqref="B15:P35"/>
    </sheetView>
  </sheetViews>
  <sheetFormatPr defaultRowHeight="15" x14ac:dyDescent="0.25"/>
  <cols>
    <col min="1" max="1" width="0.85546875" style="29" customWidth="1"/>
    <col min="2" max="2" width="9.140625" style="29"/>
    <col min="3" max="3" width="19.140625" style="29" customWidth="1"/>
    <col min="4" max="4" width="6.7109375" style="29" customWidth="1"/>
    <col min="5" max="5" width="7.140625" style="29" customWidth="1"/>
    <col min="6" max="6" width="5.85546875" style="29" customWidth="1"/>
    <col min="7" max="7" width="7.28515625" style="29" customWidth="1"/>
    <col min="8" max="8" width="8.5703125" style="29" customWidth="1"/>
    <col min="9" max="9" width="5" style="29" customWidth="1"/>
    <col min="10" max="10" width="6" style="29" customWidth="1"/>
    <col min="11" max="11" width="6.5703125" style="29" customWidth="1"/>
    <col min="12" max="12" width="5.85546875" style="29" customWidth="1"/>
    <col min="13" max="13" width="6.7109375" style="29" customWidth="1"/>
    <col min="14" max="14" width="6.5703125" style="29" customWidth="1"/>
    <col min="15" max="15" width="7" style="29" customWidth="1"/>
    <col min="16" max="16" width="7.42578125" style="29" customWidth="1"/>
    <col min="17" max="16384" width="9.140625" style="29"/>
  </cols>
  <sheetData>
    <row r="1" spans="1:19" s="147" customFormat="1" ht="18.75" x14ac:dyDescent="0.3">
      <c r="A1" s="144"/>
      <c r="B1" s="145" t="s">
        <v>141</v>
      </c>
      <c r="C1" s="145"/>
      <c r="D1" s="145"/>
      <c r="E1" s="145"/>
      <c r="F1" s="145"/>
      <c r="G1" s="145"/>
      <c r="H1" s="145"/>
      <c r="I1" s="145"/>
      <c r="J1" s="146" t="s">
        <v>142</v>
      </c>
      <c r="K1" s="145"/>
      <c r="L1" s="145"/>
      <c r="M1" s="145"/>
      <c r="N1" s="145"/>
      <c r="O1" s="145"/>
      <c r="P1" s="145"/>
      <c r="Q1" s="145"/>
      <c r="R1" s="145"/>
      <c r="S1" s="145"/>
    </row>
    <row r="2" spans="1:19" s="147" customFormat="1" ht="18.75" x14ac:dyDescent="0.3">
      <c r="A2" s="144"/>
      <c r="B2" s="145" t="s">
        <v>143</v>
      </c>
      <c r="C2" s="145"/>
      <c r="D2" s="145"/>
      <c r="E2" s="145"/>
      <c r="F2" s="145"/>
      <c r="G2" s="145"/>
      <c r="H2" s="145"/>
      <c r="I2" s="145"/>
      <c r="J2" s="146" t="s">
        <v>144</v>
      </c>
      <c r="K2" s="145"/>
      <c r="L2" s="145"/>
      <c r="M2" s="145"/>
      <c r="N2" s="145"/>
      <c r="O2" s="145"/>
      <c r="P2" s="145"/>
      <c r="Q2" s="145"/>
      <c r="R2" s="145"/>
      <c r="S2" s="145"/>
    </row>
    <row r="3" spans="1:19" s="147" customFormat="1" ht="18.75" x14ac:dyDescent="0.3">
      <c r="A3" s="144"/>
      <c r="B3" s="145" t="s">
        <v>145</v>
      </c>
      <c r="C3" s="145"/>
      <c r="D3" s="145"/>
      <c r="E3" s="145"/>
      <c r="F3" s="145"/>
      <c r="G3" s="145"/>
      <c r="H3" s="145"/>
      <c r="I3" s="145"/>
      <c r="J3" s="146" t="s">
        <v>146</v>
      </c>
      <c r="K3" s="145"/>
      <c r="L3" s="145"/>
      <c r="M3" s="145"/>
      <c r="N3" s="145"/>
      <c r="O3" s="145"/>
      <c r="P3" s="145"/>
      <c r="Q3" s="145"/>
      <c r="R3" s="145"/>
      <c r="S3" s="145"/>
    </row>
    <row r="4" spans="1:19" s="147" customFormat="1" ht="18.75" x14ac:dyDescent="0.3">
      <c r="A4" s="148"/>
      <c r="B4" s="145" t="s">
        <v>147</v>
      </c>
      <c r="C4" s="145"/>
      <c r="D4" s="145"/>
      <c r="E4" s="145"/>
      <c r="F4" s="145"/>
      <c r="G4" s="145"/>
      <c r="H4" s="145"/>
      <c r="I4" s="145"/>
      <c r="J4" s="146" t="s">
        <v>148</v>
      </c>
      <c r="K4" s="145"/>
      <c r="L4" s="145"/>
      <c r="M4" s="145"/>
      <c r="N4" s="145"/>
      <c r="O4" s="145"/>
      <c r="P4" s="145"/>
      <c r="Q4" s="145"/>
      <c r="R4" s="145"/>
      <c r="S4" s="145"/>
    </row>
    <row r="5" spans="1:19" s="147" customFormat="1" ht="18.75" x14ac:dyDescent="0.3">
      <c r="A5" s="148"/>
      <c r="B5" s="145" t="s">
        <v>149</v>
      </c>
      <c r="C5" s="145"/>
      <c r="D5" s="145"/>
      <c r="E5" s="145"/>
      <c r="F5" s="145"/>
      <c r="G5" s="145"/>
      <c r="H5" s="145"/>
      <c r="I5" s="145"/>
      <c r="J5" s="146"/>
      <c r="K5" s="145" t="s">
        <v>171</v>
      </c>
      <c r="L5" s="145"/>
      <c r="M5" s="145"/>
      <c r="N5" s="145"/>
      <c r="O5" s="145"/>
      <c r="P5" s="145"/>
      <c r="Q5" s="145"/>
      <c r="R5" s="145"/>
      <c r="S5" s="145"/>
    </row>
    <row r="6" spans="1:19" s="147" customFormat="1" ht="18.75" x14ac:dyDescent="0.3">
      <c r="A6" s="148"/>
      <c r="B6" s="145" t="s">
        <v>170</v>
      </c>
      <c r="C6" s="145"/>
      <c r="D6" s="145"/>
      <c r="E6" s="145"/>
      <c r="F6" s="145"/>
      <c r="G6" s="145"/>
      <c r="H6" s="145"/>
      <c r="I6" s="145"/>
      <c r="J6" s="146"/>
      <c r="K6" s="145"/>
      <c r="L6" s="145"/>
      <c r="M6" s="145"/>
      <c r="N6" s="145"/>
      <c r="O6" s="145"/>
      <c r="P6" s="145"/>
      <c r="Q6" s="145"/>
      <c r="R6" s="145"/>
      <c r="S6" s="145"/>
    </row>
    <row r="7" spans="1:19" s="147" customFormat="1" ht="18.75" x14ac:dyDescent="0.3">
      <c r="A7" s="148"/>
      <c r="B7" s="145"/>
      <c r="C7" s="145"/>
      <c r="D7" s="145"/>
      <c r="E7" s="145"/>
      <c r="F7" s="145"/>
      <c r="G7" s="145"/>
      <c r="H7" s="145"/>
      <c r="I7" s="145"/>
      <c r="J7" s="146"/>
      <c r="K7" s="145"/>
      <c r="L7" s="145"/>
      <c r="M7" s="145"/>
      <c r="N7" s="145"/>
      <c r="O7" s="145"/>
      <c r="P7" s="145"/>
      <c r="Q7" s="145"/>
      <c r="R7" s="145"/>
      <c r="S7" s="145"/>
    </row>
    <row r="8" spans="1:19" s="147" customFormat="1" ht="18.75" x14ac:dyDescent="0.3">
      <c r="A8" s="148"/>
      <c r="B8" s="145"/>
      <c r="C8" s="145"/>
      <c r="D8" s="145"/>
      <c r="E8" s="145"/>
      <c r="F8" s="145"/>
      <c r="G8" s="145"/>
      <c r="H8" s="145"/>
      <c r="I8" s="145"/>
      <c r="J8" s="146"/>
      <c r="K8" s="145"/>
      <c r="L8" s="145"/>
      <c r="M8" s="145"/>
      <c r="N8" s="145"/>
      <c r="O8" s="145"/>
      <c r="P8" s="145"/>
      <c r="Q8" s="145"/>
      <c r="R8" s="145"/>
      <c r="S8" s="145"/>
    </row>
    <row r="9" spans="1:19" s="147" customFormat="1" ht="18.75" x14ac:dyDescent="0.3">
      <c r="A9" s="148"/>
      <c r="B9" s="145"/>
      <c r="C9" s="145"/>
      <c r="D9" s="145"/>
      <c r="E9" s="145"/>
      <c r="F9" s="145"/>
      <c r="G9" s="145"/>
      <c r="H9" s="145"/>
      <c r="I9" s="145"/>
      <c r="J9" s="146"/>
      <c r="K9" s="145"/>
      <c r="L9" s="145"/>
      <c r="M9" s="145"/>
      <c r="N9" s="145"/>
      <c r="O9" s="145"/>
      <c r="P9" s="145"/>
      <c r="Q9" s="145"/>
      <c r="R9" s="145"/>
      <c r="S9" s="145"/>
    </row>
    <row r="10" spans="1:19" s="147" customFormat="1" ht="18.75" x14ac:dyDescent="0.3">
      <c r="A10" s="148"/>
      <c r="B10" s="145" t="s">
        <v>150</v>
      </c>
      <c r="C10" s="145"/>
      <c r="D10" s="145"/>
      <c r="E10" s="145"/>
      <c r="F10" s="145"/>
      <c r="G10" s="145"/>
      <c r="H10" s="145"/>
      <c r="I10" s="145"/>
      <c r="J10" s="146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s="147" customFormat="1" ht="18.75" x14ac:dyDescent="0.3">
      <c r="A11" s="148"/>
      <c r="B11" s="145"/>
      <c r="C11" s="145"/>
      <c r="D11" s="145"/>
      <c r="E11" s="145"/>
      <c r="F11" s="145"/>
      <c r="G11" s="145"/>
      <c r="H11" s="145"/>
      <c r="I11" s="145"/>
      <c r="J11" s="146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s="147" customFormat="1" ht="18.75" x14ac:dyDescent="0.3">
      <c r="A12" s="148"/>
      <c r="B12" s="145"/>
      <c r="C12" s="145" t="s">
        <v>157</v>
      </c>
      <c r="D12" s="145"/>
      <c r="E12" s="145"/>
      <c r="F12" s="145" t="s">
        <v>151</v>
      </c>
      <c r="G12" s="145"/>
      <c r="H12" s="145"/>
      <c r="I12" s="145"/>
      <c r="J12" s="146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s="147" customFormat="1" ht="18.75" x14ac:dyDescent="0.3">
      <c r="A13" s="148"/>
      <c r="B13" s="145"/>
      <c r="C13" s="149"/>
      <c r="D13" s="145"/>
      <c r="E13" s="145"/>
      <c r="F13" s="145"/>
      <c r="G13" s="145"/>
      <c r="H13" s="145"/>
      <c r="I13" s="145"/>
      <c r="J13" s="146"/>
      <c r="K13" s="145"/>
      <c r="L13" s="145"/>
      <c r="M13" s="145"/>
      <c r="N13" s="145"/>
      <c r="O13" s="145"/>
      <c r="P13" s="145"/>
      <c r="Q13" s="145"/>
    </row>
    <row r="15" spans="1:19" ht="30" customHeight="1" x14ac:dyDescent="0.25">
      <c r="B15" s="150" t="s">
        <v>20</v>
      </c>
      <c r="C15" s="153" t="s">
        <v>0</v>
      </c>
      <c r="D15" s="153" t="s">
        <v>1</v>
      </c>
      <c r="E15" s="153" t="s">
        <v>2</v>
      </c>
      <c r="F15" s="153" t="s">
        <v>3</v>
      </c>
      <c r="G15" s="153" t="s">
        <v>4</v>
      </c>
      <c r="H15" s="150" t="s">
        <v>5</v>
      </c>
      <c r="I15" s="153" t="s">
        <v>6</v>
      </c>
      <c r="J15" s="153"/>
      <c r="K15" s="153"/>
      <c r="L15" s="153"/>
      <c r="M15" s="153" t="s">
        <v>7</v>
      </c>
      <c r="N15" s="153"/>
      <c r="O15" s="153"/>
      <c r="P15" s="153"/>
    </row>
    <row r="16" spans="1:19" ht="5.25" customHeight="1" x14ac:dyDescent="0.25">
      <c r="B16" s="151"/>
      <c r="C16" s="153"/>
      <c r="D16" s="153"/>
      <c r="E16" s="153"/>
      <c r="F16" s="153"/>
      <c r="G16" s="153"/>
      <c r="H16" s="151"/>
      <c r="I16" s="153"/>
      <c r="J16" s="153"/>
      <c r="K16" s="153"/>
      <c r="L16" s="153"/>
      <c r="M16" s="153"/>
      <c r="N16" s="153"/>
      <c r="O16" s="153"/>
      <c r="P16" s="153"/>
    </row>
    <row r="17" spans="2:17" hidden="1" x14ac:dyDescent="0.25">
      <c r="B17" s="152"/>
      <c r="C17" s="153"/>
      <c r="D17" s="153"/>
      <c r="E17" s="153"/>
      <c r="F17" s="153"/>
      <c r="G17" s="153"/>
      <c r="H17" s="152"/>
      <c r="I17" s="153"/>
      <c r="J17" s="153"/>
      <c r="K17" s="153"/>
      <c r="L17" s="153"/>
      <c r="M17" s="153"/>
      <c r="N17" s="153"/>
      <c r="O17" s="153"/>
      <c r="P17" s="153"/>
    </row>
    <row r="18" spans="2:17" x14ac:dyDescent="0.25">
      <c r="B18" s="26" t="s">
        <v>152</v>
      </c>
      <c r="C18" s="26"/>
      <c r="D18" s="26"/>
      <c r="E18" s="26"/>
      <c r="F18" s="26"/>
      <c r="G18" s="26"/>
      <c r="H18" s="26"/>
      <c r="I18" s="26" t="s">
        <v>8</v>
      </c>
      <c r="J18" s="26" t="s">
        <v>9</v>
      </c>
      <c r="K18" s="26" t="s">
        <v>10</v>
      </c>
      <c r="L18" s="26" t="s">
        <v>11</v>
      </c>
      <c r="M18" s="26" t="s">
        <v>12</v>
      </c>
      <c r="N18" s="26" t="s">
        <v>13</v>
      </c>
      <c r="O18" s="26" t="s">
        <v>14</v>
      </c>
      <c r="P18" s="26" t="s">
        <v>15</v>
      </c>
      <c r="Q18" s="8"/>
    </row>
    <row r="19" spans="2:17" x14ac:dyDescent="0.25">
      <c r="B19" s="3" t="s">
        <v>134</v>
      </c>
      <c r="C19" s="3" t="s">
        <v>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6"/>
      <c r="Q19" s="44"/>
    </row>
    <row r="20" spans="2:17" s="69" customFormat="1" ht="30.75" customHeight="1" x14ac:dyDescent="0.25">
      <c r="B20" s="66" t="s">
        <v>64</v>
      </c>
      <c r="C20" s="66" t="s">
        <v>65</v>
      </c>
      <c r="D20" s="95">
        <v>250</v>
      </c>
      <c r="E20" s="96">
        <v>9</v>
      </c>
      <c r="F20" s="96">
        <v>8.81</v>
      </c>
      <c r="G20" s="96">
        <v>43.55</v>
      </c>
      <c r="H20" s="96">
        <v>261.56</v>
      </c>
      <c r="I20" s="96">
        <v>5.6250000000000001E-2</v>
      </c>
      <c r="J20" s="96">
        <v>6.7500000000000004E-2</v>
      </c>
      <c r="K20" s="96">
        <v>1.4999999999999999E-2</v>
      </c>
      <c r="L20" s="96">
        <v>0.13500000000000001</v>
      </c>
      <c r="M20" s="96">
        <v>7.035000000000001</v>
      </c>
      <c r="N20" s="96">
        <v>6.3525</v>
      </c>
      <c r="O20" s="96">
        <v>30.6</v>
      </c>
      <c r="P20" s="96">
        <v>0.35249999999999998</v>
      </c>
      <c r="Q20" s="49"/>
    </row>
    <row r="21" spans="2:17" s="69" customFormat="1" ht="18.75" customHeight="1" x14ac:dyDescent="0.25">
      <c r="B21" s="66" t="s">
        <v>31</v>
      </c>
      <c r="C21" s="66" t="s">
        <v>32</v>
      </c>
      <c r="D21" s="67">
        <v>50</v>
      </c>
      <c r="E21" s="67">
        <v>1.3</v>
      </c>
      <c r="F21" s="67">
        <v>2.4</v>
      </c>
      <c r="G21" s="67">
        <v>4.2</v>
      </c>
      <c r="H21" s="67">
        <v>34</v>
      </c>
      <c r="I21" s="67">
        <v>7.4999999999999997E-2</v>
      </c>
      <c r="J21" s="67">
        <v>0.04</v>
      </c>
      <c r="K21" s="67">
        <v>2.8000000000000001E-2</v>
      </c>
      <c r="L21" s="67">
        <v>0.15</v>
      </c>
      <c r="M21" s="67">
        <v>7.9</v>
      </c>
      <c r="N21" s="67">
        <v>3</v>
      </c>
      <c r="O21" s="67">
        <v>5.32</v>
      </c>
      <c r="P21" s="67">
        <v>0.48</v>
      </c>
      <c r="Q21" s="8"/>
    </row>
    <row r="22" spans="2:17" s="69" customFormat="1" ht="32.25" customHeight="1" x14ac:dyDescent="0.25">
      <c r="B22" s="66" t="s">
        <v>28</v>
      </c>
      <c r="C22" s="66" t="s">
        <v>41</v>
      </c>
      <c r="D22" s="67">
        <v>200</v>
      </c>
      <c r="E22" s="67">
        <v>0.6</v>
      </c>
      <c r="F22" s="67">
        <v>0</v>
      </c>
      <c r="G22" s="67">
        <v>25.4</v>
      </c>
      <c r="H22" s="67">
        <v>94</v>
      </c>
      <c r="I22" s="67">
        <v>0.03</v>
      </c>
      <c r="J22" s="67">
        <v>46.8</v>
      </c>
      <c r="K22" s="67">
        <v>0</v>
      </c>
      <c r="L22" s="67">
        <v>0</v>
      </c>
      <c r="M22" s="67">
        <v>32.4</v>
      </c>
      <c r="N22" s="67">
        <v>21</v>
      </c>
      <c r="O22" s="67">
        <v>25</v>
      </c>
      <c r="P22" s="67">
        <v>0.7</v>
      </c>
      <c r="Q22" s="68"/>
    </row>
    <row r="23" spans="2:17" s="69" customFormat="1" ht="18" customHeight="1" x14ac:dyDescent="0.25">
      <c r="B23" s="71"/>
      <c r="C23" s="72" t="s">
        <v>23</v>
      </c>
      <c r="D23" s="73">
        <v>40</v>
      </c>
      <c r="E23" s="73">
        <v>2.84</v>
      </c>
      <c r="F23" s="73">
        <v>0.4</v>
      </c>
      <c r="G23" s="73">
        <v>18.2</v>
      </c>
      <c r="H23" s="73">
        <v>83.6</v>
      </c>
      <c r="I23" s="73">
        <v>0.08</v>
      </c>
      <c r="J23" s="73">
        <v>0</v>
      </c>
      <c r="K23" s="73">
        <v>0</v>
      </c>
      <c r="L23" s="73">
        <v>0.4</v>
      </c>
      <c r="M23" s="73">
        <v>9.1999999999999993</v>
      </c>
      <c r="N23" s="73">
        <v>13.2</v>
      </c>
      <c r="O23" s="73">
        <v>33.6</v>
      </c>
      <c r="P23" s="67">
        <v>0.76</v>
      </c>
      <c r="Q23" s="9"/>
    </row>
    <row r="24" spans="2:17" s="69" customFormat="1" ht="18.75" customHeight="1" x14ac:dyDescent="0.25">
      <c r="B24" s="71"/>
      <c r="C24" s="72"/>
      <c r="D24" s="74"/>
      <c r="E24" s="104">
        <f>SUM(E20:E23)</f>
        <v>13.74</v>
      </c>
      <c r="F24" s="104">
        <f>SUM(F20:F23)</f>
        <v>11.610000000000001</v>
      </c>
      <c r="G24" s="104">
        <f>SUM(G20:G23)</f>
        <v>91.350000000000009</v>
      </c>
      <c r="H24" s="104">
        <f>SUM(H20:H23)</f>
        <v>473.15999999999997</v>
      </c>
      <c r="I24" s="74"/>
      <c r="J24" s="74"/>
      <c r="K24" s="74"/>
      <c r="L24" s="74"/>
      <c r="M24" s="74"/>
      <c r="N24" s="74"/>
      <c r="O24" s="74"/>
      <c r="P24" s="77"/>
      <c r="Q24" s="9"/>
    </row>
    <row r="25" spans="2:17" s="69" customFormat="1" ht="18.75" customHeight="1" x14ac:dyDescent="0.25">
      <c r="B25" s="66"/>
      <c r="C25" s="72"/>
      <c r="D25" s="74"/>
      <c r="E25" s="75"/>
      <c r="F25" s="75"/>
      <c r="G25" s="75"/>
      <c r="H25" s="75"/>
      <c r="I25" s="74"/>
      <c r="J25" s="74"/>
      <c r="K25" s="74"/>
      <c r="L25" s="74"/>
      <c r="M25" s="74"/>
      <c r="N25" s="74"/>
      <c r="O25" s="74"/>
      <c r="P25" s="77"/>
      <c r="Q25" s="105"/>
    </row>
    <row r="26" spans="2:17" s="69" customFormat="1" x14ac:dyDescent="0.25">
      <c r="B26" s="66"/>
      <c r="C26" s="66"/>
      <c r="D26" s="66"/>
      <c r="E26" s="77"/>
      <c r="F26" s="77"/>
      <c r="G26" s="77"/>
      <c r="H26" s="77"/>
      <c r="I26" s="66"/>
      <c r="J26" s="66"/>
      <c r="K26" s="66"/>
      <c r="L26" s="66"/>
      <c r="M26" s="66"/>
      <c r="N26" s="66"/>
      <c r="O26" s="66"/>
      <c r="P26" s="66"/>
      <c r="Q26" s="68"/>
    </row>
    <row r="27" spans="2:17" s="69" customFormat="1" x14ac:dyDescent="0.25">
      <c r="B27" s="66"/>
      <c r="C27" s="106" t="s">
        <v>21</v>
      </c>
      <c r="D27" s="66"/>
      <c r="E27" s="107"/>
      <c r="F27" s="107"/>
      <c r="G27" s="107"/>
      <c r="H27" s="107"/>
      <c r="I27" s="66"/>
      <c r="J27" s="66"/>
      <c r="K27" s="66"/>
      <c r="L27" s="66"/>
      <c r="M27" s="66"/>
      <c r="N27" s="66"/>
      <c r="O27" s="66"/>
      <c r="P27" s="66"/>
      <c r="Q27" s="68"/>
    </row>
    <row r="28" spans="2:17" s="69" customFormat="1" x14ac:dyDescent="0.25">
      <c r="B28" s="66" t="s">
        <v>125</v>
      </c>
      <c r="C28" s="66" t="s">
        <v>126</v>
      </c>
      <c r="D28" s="67">
        <v>100</v>
      </c>
      <c r="E28" s="77">
        <v>1.2</v>
      </c>
      <c r="F28" s="77">
        <v>4.9000000000000004</v>
      </c>
      <c r="G28" s="77">
        <v>10.1</v>
      </c>
      <c r="H28" s="77">
        <v>86.7</v>
      </c>
      <c r="I28" s="77">
        <v>0</v>
      </c>
      <c r="J28" s="77">
        <v>10.3</v>
      </c>
      <c r="K28" s="77">
        <v>0</v>
      </c>
      <c r="L28" s="77">
        <v>0.6</v>
      </c>
      <c r="M28" s="77">
        <v>36</v>
      </c>
      <c r="N28" s="77">
        <v>14.7</v>
      </c>
      <c r="O28" s="77">
        <v>25.2</v>
      </c>
      <c r="P28" s="77">
        <v>1.2</v>
      </c>
      <c r="Q28" s="68"/>
    </row>
    <row r="29" spans="2:17" s="61" customFormat="1" ht="30.75" customHeight="1" x14ac:dyDescent="0.25">
      <c r="B29" s="90" t="s">
        <v>62</v>
      </c>
      <c r="C29" s="90" t="s">
        <v>63</v>
      </c>
      <c r="D29" s="108">
        <v>300</v>
      </c>
      <c r="E29" s="109">
        <v>3.96</v>
      </c>
      <c r="F29" s="109">
        <v>4.92</v>
      </c>
      <c r="G29" s="109">
        <v>12.84</v>
      </c>
      <c r="H29" s="109">
        <v>230.76</v>
      </c>
      <c r="I29" s="109">
        <v>0.1</v>
      </c>
      <c r="J29" s="109">
        <v>7.1</v>
      </c>
      <c r="K29" s="109">
        <v>0.3</v>
      </c>
      <c r="L29" s="109">
        <v>0</v>
      </c>
      <c r="M29" s="109">
        <v>49.6</v>
      </c>
      <c r="N29" s="109">
        <v>26.3</v>
      </c>
      <c r="O29" s="109">
        <v>74.7</v>
      </c>
      <c r="P29" s="82">
        <v>1.5</v>
      </c>
      <c r="Q29" s="55"/>
    </row>
    <row r="30" spans="2:17" s="69" customFormat="1" ht="30.75" customHeight="1" x14ac:dyDescent="0.25">
      <c r="B30" s="77" t="s">
        <v>81</v>
      </c>
      <c r="C30" s="77" t="s">
        <v>93</v>
      </c>
      <c r="D30" s="67">
        <v>230</v>
      </c>
      <c r="E30" s="77">
        <v>3.92</v>
      </c>
      <c r="F30" s="77">
        <v>9.48</v>
      </c>
      <c r="G30" s="77">
        <v>16.97</v>
      </c>
      <c r="H30" s="77">
        <v>588.39</v>
      </c>
      <c r="I30" s="77">
        <v>0.08</v>
      </c>
      <c r="J30" s="77">
        <v>4</v>
      </c>
      <c r="K30" s="77">
        <v>0</v>
      </c>
      <c r="L30" s="77">
        <v>0.56000000000000005</v>
      </c>
      <c r="M30" s="77">
        <v>18.32</v>
      </c>
      <c r="N30" s="77">
        <v>16.239999999999998</v>
      </c>
      <c r="O30" s="77">
        <v>36.96</v>
      </c>
      <c r="P30" s="77">
        <v>0.72</v>
      </c>
      <c r="Q30" s="9"/>
    </row>
    <row r="31" spans="2:17" s="69" customFormat="1" ht="18.75" customHeight="1" x14ac:dyDescent="0.25">
      <c r="B31" s="66" t="s">
        <v>39</v>
      </c>
      <c r="C31" s="66" t="s">
        <v>54</v>
      </c>
      <c r="D31" s="67">
        <v>200</v>
      </c>
      <c r="E31" s="67">
        <v>0.5</v>
      </c>
      <c r="F31" s="67">
        <v>0.1</v>
      </c>
      <c r="G31" s="67">
        <v>30.2</v>
      </c>
      <c r="H31" s="67">
        <v>122.4</v>
      </c>
      <c r="I31" s="67">
        <v>0</v>
      </c>
      <c r="J31" s="67">
        <v>0</v>
      </c>
      <c r="K31" s="67">
        <v>0.1</v>
      </c>
      <c r="L31" s="67">
        <v>0</v>
      </c>
      <c r="M31" s="67">
        <v>23</v>
      </c>
      <c r="N31" s="67">
        <v>9.4</v>
      </c>
      <c r="O31" s="67">
        <v>23.2</v>
      </c>
      <c r="P31" s="67">
        <v>0.5</v>
      </c>
      <c r="Q31" s="8"/>
    </row>
    <row r="32" spans="2:17" x14ac:dyDescent="0.25">
      <c r="B32" s="4"/>
      <c r="C32" s="26" t="s">
        <v>88</v>
      </c>
      <c r="D32" s="18">
        <v>60</v>
      </c>
      <c r="E32" s="18">
        <v>3.06</v>
      </c>
      <c r="F32" s="18">
        <v>0.6</v>
      </c>
      <c r="G32" s="18">
        <v>25.5</v>
      </c>
      <c r="H32" s="18">
        <v>144</v>
      </c>
      <c r="I32" s="18">
        <v>0.12</v>
      </c>
      <c r="J32" s="18">
        <v>0</v>
      </c>
      <c r="K32" s="18">
        <v>0</v>
      </c>
      <c r="L32" s="18">
        <v>1.32</v>
      </c>
      <c r="M32" s="18">
        <v>21</v>
      </c>
      <c r="N32" s="18">
        <v>28.2</v>
      </c>
      <c r="O32" s="18">
        <v>94.8</v>
      </c>
      <c r="P32" s="42">
        <v>2.34</v>
      </c>
      <c r="Q32" s="8"/>
    </row>
    <row r="33" spans="2:17" s="6" customFormat="1" x14ac:dyDescent="0.25">
      <c r="B33" s="1"/>
      <c r="C33" s="1"/>
      <c r="D33" s="1"/>
      <c r="E33" s="58">
        <f>SUM(E28:E32)</f>
        <v>12.64</v>
      </c>
      <c r="F33" s="58">
        <f>SUM(F28:F32)</f>
        <v>20.000000000000004</v>
      </c>
      <c r="G33" s="58">
        <f>SUM(G28:G32)</f>
        <v>95.61</v>
      </c>
      <c r="H33" s="58">
        <f>SUM(H28:H32)</f>
        <v>1172.25</v>
      </c>
      <c r="I33" s="1"/>
      <c r="J33" s="1"/>
      <c r="K33" s="1"/>
      <c r="L33" s="1"/>
      <c r="M33" s="1"/>
      <c r="N33" s="1"/>
      <c r="O33" s="1"/>
      <c r="P33" s="1"/>
      <c r="Q33" s="43"/>
    </row>
    <row r="34" spans="2:17" x14ac:dyDescent="0.25">
      <c r="B34" s="26"/>
      <c r="C34" s="26"/>
      <c r="D34" s="26"/>
      <c r="E34" s="2"/>
      <c r="F34" s="2"/>
      <c r="G34" s="2"/>
      <c r="H34" s="2"/>
      <c r="I34" s="26"/>
      <c r="J34" s="26"/>
      <c r="K34" s="26"/>
      <c r="L34" s="26"/>
      <c r="M34" s="26"/>
      <c r="N34" s="26"/>
      <c r="O34" s="26"/>
      <c r="P34" s="26"/>
    </row>
    <row r="35" spans="2:17" ht="15" customHeight="1" x14ac:dyDescent="0.25">
      <c r="B35" s="26"/>
      <c r="C35" s="1" t="s">
        <v>19</v>
      </c>
      <c r="D35" s="26"/>
      <c r="E35" s="23">
        <f>E33+E24</f>
        <v>26.380000000000003</v>
      </c>
      <c r="F35" s="23">
        <f>F33+F24</f>
        <v>31.610000000000007</v>
      </c>
      <c r="G35" s="23">
        <f>G33+G24</f>
        <v>186.96</v>
      </c>
      <c r="H35" s="23">
        <f>H33+H24</f>
        <v>1645.4099999999999</v>
      </c>
      <c r="I35" s="26"/>
      <c r="J35" s="26"/>
      <c r="K35" s="26"/>
      <c r="L35" s="26"/>
      <c r="M35" s="26"/>
      <c r="N35" s="26"/>
      <c r="O35" s="26"/>
      <c r="P35" s="26"/>
    </row>
  </sheetData>
  <mergeCells count="9">
    <mergeCell ref="H15:H17"/>
    <mergeCell ref="I15:L17"/>
    <mergeCell ref="M15:P17"/>
    <mergeCell ref="B15:B17"/>
    <mergeCell ref="C15:C17"/>
    <mergeCell ref="D15:D17"/>
    <mergeCell ref="E15:E17"/>
    <mergeCell ref="F15:F17"/>
    <mergeCell ref="G15:G1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"/>
  <sheetViews>
    <sheetView topLeftCell="A8" workbookViewId="0">
      <selection activeCell="B2" sqref="B2:P23"/>
    </sheetView>
  </sheetViews>
  <sheetFormatPr defaultRowHeight="15" x14ac:dyDescent="0.25"/>
  <cols>
    <col min="1" max="1" width="2.28515625" style="39" customWidth="1"/>
    <col min="2" max="2" width="9.140625" style="39"/>
    <col min="3" max="3" width="20.28515625" style="39" customWidth="1"/>
    <col min="4" max="4" width="7.28515625" style="39" customWidth="1"/>
    <col min="5" max="5" width="6.7109375" style="39" customWidth="1"/>
    <col min="6" max="7" width="7.5703125" style="39" customWidth="1"/>
    <col min="8" max="8" width="9.140625" style="39" customWidth="1"/>
    <col min="9" max="9" width="6.28515625" style="39" customWidth="1"/>
    <col min="10" max="10" width="6.42578125" style="39" customWidth="1"/>
    <col min="11" max="11" width="6.85546875" style="39" customWidth="1"/>
    <col min="12" max="12" width="6.28515625" style="39" customWidth="1"/>
    <col min="13" max="13" width="6.5703125" style="39" customWidth="1"/>
    <col min="14" max="14" width="6.42578125" style="39" customWidth="1"/>
    <col min="15" max="15" width="6.5703125" style="39" customWidth="1"/>
    <col min="16" max="16" width="6.42578125" style="39" customWidth="1"/>
    <col min="17" max="16384" width="9.140625" style="39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3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138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85" customFormat="1" ht="30" customHeight="1" x14ac:dyDescent="0.25">
      <c r="B7" s="59" t="s">
        <v>35</v>
      </c>
      <c r="C7" s="59" t="s">
        <v>137</v>
      </c>
      <c r="D7" s="64">
        <v>250</v>
      </c>
      <c r="E7" s="64">
        <v>23.15</v>
      </c>
      <c r="F7" s="64">
        <v>26.68</v>
      </c>
      <c r="G7" s="64">
        <v>62.5</v>
      </c>
      <c r="H7" s="64">
        <v>487.63</v>
      </c>
      <c r="I7" s="64">
        <v>0.11</v>
      </c>
      <c r="J7" s="64">
        <v>0.11</v>
      </c>
      <c r="K7" s="64">
        <v>0.08</v>
      </c>
      <c r="L7" s="64">
        <v>4.1000000000000002E-2</v>
      </c>
      <c r="M7" s="64">
        <v>173.61</v>
      </c>
      <c r="N7" s="64">
        <v>48.88</v>
      </c>
      <c r="O7" s="64">
        <v>201.38</v>
      </c>
      <c r="P7" s="64">
        <v>0.55000000000000004</v>
      </c>
      <c r="Q7" s="53"/>
      <c r="R7" s="84"/>
    </row>
    <row r="8" spans="2:18" s="61" customFormat="1" ht="32.25" customHeight="1" x14ac:dyDescent="0.25">
      <c r="B8" s="72" t="s">
        <v>42</v>
      </c>
      <c r="C8" s="72" t="s">
        <v>43</v>
      </c>
      <c r="D8" s="73">
        <v>200</v>
      </c>
      <c r="E8" s="73">
        <v>0.16</v>
      </c>
      <c r="F8" s="73">
        <v>0.16</v>
      </c>
      <c r="G8" s="73">
        <v>27.88</v>
      </c>
      <c r="H8" s="73">
        <v>114.6</v>
      </c>
      <c r="I8" s="73">
        <v>0.01</v>
      </c>
      <c r="J8" s="73">
        <v>0.9</v>
      </c>
      <c r="K8" s="73">
        <v>0.01</v>
      </c>
      <c r="L8" s="73">
        <v>0.1</v>
      </c>
      <c r="M8" s="73">
        <v>14.18</v>
      </c>
      <c r="N8" s="73">
        <v>5.14</v>
      </c>
      <c r="O8" s="73">
        <v>4.4000000000000004</v>
      </c>
      <c r="P8" s="73">
        <v>0.95</v>
      </c>
      <c r="Q8" s="56"/>
      <c r="R8" s="65"/>
    </row>
    <row r="9" spans="2:18" s="61" customFormat="1" ht="18.75" customHeight="1" x14ac:dyDescent="0.25">
      <c r="B9" s="86"/>
      <c r="C9" s="62" t="s">
        <v>23</v>
      </c>
      <c r="D9" s="87">
        <v>40</v>
      </c>
      <c r="E9" s="87">
        <v>2.84</v>
      </c>
      <c r="F9" s="87">
        <v>0.4</v>
      </c>
      <c r="G9" s="87">
        <v>18.2</v>
      </c>
      <c r="H9" s="87">
        <v>83.6</v>
      </c>
      <c r="I9" s="87">
        <v>0.08</v>
      </c>
      <c r="J9" s="87">
        <v>0</v>
      </c>
      <c r="K9" s="87">
        <v>0</v>
      </c>
      <c r="L9" s="87">
        <v>0.4</v>
      </c>
      <c r="M9" s="87">
        <v>9.1999999999999993</v>
      </c>
      <c r="N9" s="87">
        <v>13.2</v>
      </c>
      <c r="O9" s="87">
        <v>33.6</v>
      </c>
      <c r="P9" s="60">
        <v>0.76</v>
      </c>
      <c r="Q9" s="52"/>
      <c r="R9" s="65"/>
    </row>
    <row r="10" spans="2:18" s="61" customFormat="1" ht="18.75" customHeight="1" x14ac:dyDescent="0.25">
      <c r="B10" s="59"/>
      <c r="C10" s="62"/>
      <c r="D10" s="87"/>
      <c r="E10" s="88">
        <f>SUM(E7:E9)</f>
        <v>26.15</v>
      </c>
      <c r="F10" s="88">
        <f>SUM(F7:F9)</f>
        <v>27.24</v>
      </c>
      <c r="G10" s="88">
        <f>SUM(G7:G9)</f>
        <v>108.58</v>
      </c>
      <c r="H10" s="88">
        <f>SUM(H7:H9)</f>
        <v>685.83</v>
      </c>
      <c r="I10" s="87"/>
      <c r="J10" s="87"/>
      <c r="K10" s="87"/>
      <c r="L10" s="87"/>
      <c r="M10" s="87"/>
      <c r="N10" s="87"/>
      <c r="O10" s="87"/>
      <c r="P10" s="87"/>
      <c r="Q10" s="89"/>
      <c r="R10" s="65"/>
    </row>
    <row r="11" spans="2:18" s="61" customFormat="1" x14ac:dyDescent="0.25"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  <c r="M11" s="59"/>
      <c r="N11" s="59"/>
      <c r="O11" s="59"/>
      <c r="P11" s="59"/>
      <c r="R11" s="65"/>
    </row>
    <row r="12" spans="2:18" s="61" customFormat="1" x14ac:dyDescent="0.25">
      <c r="B12" s="90"/>
      <c r="C12" s="91" t="s">
        <v>21</v>
      </c>
      <c r="D12" s="90"/>
      <c r="E12" s="92"/>
      <c r="F12" s="92"/>
      <c r="G12" s="92"/>
      <c r="H12" s="92"/>
      <c r="I12" s="90"/>
      <c r="J12" s="90"/>
      <c r="K12" s="90"/>
      <c r="L12" s="90"/>
      <c r="M12" s="90"/>
      <c r="N12" s="90"/>
      <c r="O12" s="90"/>
      <c r="P12" s="90"/>
      <c r="R12" s="65"/>
    </row>
    <row r="13" spans="2:18" s="61" customFormat="1" ht="45" x14ac:dyDescent="0.25">
      <c r="B13" s="77" t="s">
        <v>118</v>
      </c>
      <c r="C13" s="77" t="s">
        <v>119</v>
      </c>
      <c r="D13" s="77">
        <v>100</v>
      </c>
      <c r="E13" s="77">
        <v>2.74</v>
      </c>
      <c r="F13" s="77">
        <v>7.08</v>
      </c>
      <c r="G13" s="77">
        <v>9.58</v>
      </c>
      <c r="H13" s="77">
        <v>112.93</v>
      </c>
      <c r="I13" s="77">
        <v>0.08</v>
      </c>
      <c r="J13" s="77">
        <v>3.38</v>
      </c>
      <c r="K13" s="77">
        <v>0.98</v>
      </c>
      <c r="L13" s="77">
        <v>0.08</v>
      </c>
      <c r="M13" s="77">
        <v>19.61</v>
      </c>
      <c r="N13" s="77">
        <v>24.18</v>
      </c>
      <c r="O13" s="77">
        <v>65.36</v>
      </c>
      <c r="P13" s="77">
        <v>0.9</v>
      </c>
      <c r="R13" s="65"/>
    </row>
    <row r="14" spans="2:18" s="61" customFormat="1" ht="18.75" customHeight="1" x14ac:dyDescent="0.25">
      <c r="B14" s="87" t="s">
        <v>113</v>
      </c>
      <c r="C14" s="87" t="s">
        <v>114</v>
      </c>
      <c r="D14" s="87">
        <v>300</v>
      </c>
      <c r="E14" s="87">
        <v>6.6</v>
      </c>
      <c r="F14" s="87">
        <v>6.24</v>
      </c>
      <c r="G14" s="87">
        <v>12.5</v>
      </c>
      <c r="H14" s="87">
        <v>299.7</v>
      </c>
      <c r="I14" s="87">
        <v>0.03</v>
      </c>
      <c r="J14" s="87">
        <v>0.48</v>
      </c>
      <c r="K14" s="87">
        <v>0.02</v>
      </c>
      <c r="L14" s="87">
        <v>2.4E-2</v>
      </c>
      <c r="M14" s="87">
        <v>147.36000000000001</v>
      </c>
      <c r="N14" s="87">
        <v>16.32</v>
      </c>
      <c r="O14" s="87">
        <v>105.12</v>
      </c>
      <c r="P14" s="87">
        <v>105.12</v>
      </c>
      <c r="Q14" s="51"/>
      <c r="R14" s="65"/>
    </row>
    <row r="15" spans="2:18" s="69" customFormat="1" ht="16.5" customHeight="1" x14ac:dyDescent="0.25">
      <c r="B15" s="93" t="s">
        <v>31</v>
      </c>
      <c r="C15" s="93" t="s">
        <v>32</v>
      </c>
      <c r="D15" s="94">
        <v>50</v>
      </c>
      <c r="E15" s="94">
        <v>1.3</v>
      </c>
      <c r="F15" s="94">
        <v>2.4</v>
      </c>
      <c r="G15" s="94">
        <v>4.2</v>
      </c>
      <c r="H15" s="94">
        <v>34</v>
      </c>
      <c r="I15" s="94">
        <v>7.4999999999999997E-2</v>
      </c>
      <c r="J15" s="94">
        <v>0.04</v>
      </c>
      <c r="K15" s="94">
        <v>2.8000000000000001E-2</v>
      </c>
      <c r="L15" s="94">
        <v>0.15</v>
      </c>
      <c r="M15" s="94">
        <v>7.9</v>
      </c>
      <c r="N15" s="94">
        <v>3</v>
      </c>
      <c r="O15" s="94">
        <v>5.32</v>
      </c>
      <c r="P15" s="94">
        <v>0.48</v>
      </c>
      <c r="Q15" s="48"/>
      <c r="R15" s="68"/>
    </row>
    <row r="16" spans="2:18" s="69" customFormat="1" ht="18.75" customHeight="1" x14ac:dyDescent="0.25">
      <c r="B16" s="66" t="s">
        <v>109</v>
      </c>
      <c r="C16" s="66" t="s">
        <v>110</v>
      </c>
      <c r="D16" s="95">
        <v>100</v>
      </c>
      <c r="E16" s="96">
        <v>18.2</v>
      </c>
      <c r="F16" s="96">
        <v>28.8</v>
      </c>
      <c r="G16" s="96">
        <v>1</v>
      </c>
      <c r="H16" s="96">
        <v>355.4</v>
      </c>
      <c r="I16" s="96">
        <v>0</v>
      </c>
      <c r="J16" s="96">
        <v>0.6</v>
      </c>
      <c r="K16" s="96">
        <v>0</v>
      </c>
      <c r="L16" s="96">
        <v>0</v>
      </c>
      <c r="M16" s="96">
        <v>14</v>
      </c>
      <c r="N16" s="96">
        <v>22</v>
      </c>
      <c r="O16" s="96">
        <v>182</v>
      </c>
      <c r="P16" s="96">
        <v>2.8</v>
      </c>
      <c r="Q16" s="9"/>
      <c r="R16" s="68"/>
    </row>
    <row r="17" spans="2:18" s="69" customFormat="1" ht="16.5" customHeight="1" x14ac:dyDescent="0.25">
      <c r="B17" s="77" t="s">
        <v>45</v>
      </c>
      <c r="C17" s="77" t="s">
        <v>46</v>
      </c>
      <c r="D17" s="77">
        <v>230</v>
      </c>
      <c r="E17" s="77">
        <v>7.36</v>
      </c>
      <c r="F17" s="77">
        <v>12.91</v>
      </c>
      <c r="G17" s="77">
        <v>30.59</v>
      </c>
      <c r="H17" s="77">
        <v>29.96</v>
      </c>
      <c r="I17" s="77">
        <v>0.23</v>
      </c>
      <c r="J17" s="77">
        <v>1.46</v>
      </c>
      <c r="K17" s="77">
        <v>0.12</v>
      </c>
      <c r="L17" s="77">
        <v>1.61</v>
      </c>
      <c r="M17" s="77">
        <v>42.32</v>
      </c>
      <c r="N17" s="77">
        <v>33.81</v>
      </c>
      <c r="O17" s="77">
        <v>99.25</v>
      </c>
      <c r="P17" s="77">
        <v>1.36</v>
      </c>
      <c r="Q17" s="47"/>
      <c r="R17" s="68"/>
    </row>
    <row r="18" spans="2:18" s="69" customFormat="1" x14ac:dyDescent="0.25">
      <c r="B18" s="66" t="s">
        <v>79</v>
      </c>
      <c r="C18" s="66" t="s">
        <v>80</v>
      </c>
      <c r="D18" s="77">
        <v>200</v>
      </c>
      <c r="E18" s="77">
        <v>1</v>
      </c>
      <c r="F18" s="77">
        <v>0</v>
      </c>
      <c r="G18" s="77">
        <v>20.2</v>
      </c>
      <c r="H18" s="77">
        <v>84.8</v>
      </c>
      <c r="I18" s="77">
        <v>0.02</v>
      </c>
      <c r="J18" s="77">
        <v>4</v>
      </c>
      <c r="K18" s="77">
        <v>0.02</v>
      </c>
      <c r="L18" s="77">
        <v>0.2</v>
      </c>
      <c r="M18" s="77">
        <v>14</v>
      </c>
      <c r="N18" s="77">
        <v>8</v>
      </c>
      <c r="O18" s="77">
        <v>14</v>
      </c>
      <c r="P18" s="77">
        <v>2.8</v>
      </c>
      <c r="R18" s="68"/>
    </row>
    <row r="19" spans="2:18" s="69" customFormat="1" x14ac:dyDescent="0.25">
      <c r="B19" s="66"/>
      <c r="C19" s="77" t="s">
        <v>88</v>
      </c>
      <c r="D19" s="77">
        <v>60</v>
      </c>
      <c r="E19" s="77">
        <v>3.06</v>
      </c>
      <c r="F19" s="77">
        <v>0.6</v>
      </c>
      <c r="G19" s="77">
        <v>25.5</v>
      </c>
      <c r="H19" s="77">
        <v>142</v>
      </c>
      <c r="I19" s="77">
        <v>0.12</v>
      </c>
      <c r="J19" s="77">
        <v>0</v>
      </c>
      <c r="K19" s="77">
        <v>0.04</v>
      </c>
      <c r="L19" s="77">
        <v>1.32</v>
      </c>
      <c r="M19" s="77">
        <v>21</v>
      </c>
      <c r="N19" s="77">
        <v>28.2</v>
      </c>
      <c r="O19" s="77">
        <v>94.8</v>
      </c>
      <c r="P19" s="77">
        <v>2.34</v>
      </c>
      <c r="Q19" s="11"/>
      <c r="R19" s="68"/>
    </row>
    <row r="20" spans="2:18" s="6" customFormat="1" x14ac:dyDescent="0.25">
      <c r="B20" s="1"/>
      <c r="C20" s="1"/>
      <c r="D20" s="1"/>
      <c r="E20" s="1">
        <f>SUM(E13:E19)</f>
        <v>40.260000000000005</v>
      </c>
      <c r="F20" s="1">
        <f>SUM(F13:F19)</f>
        <v>58.030000000000008</v>
      </c>
      <c r="G20" s="1">
        <f>SUM(G13:G19)</f>
        <v>103.57</v>
      </c>
      <c r="H20" s="1">
        <f>SUM(H13:H19)</f>
        <v>1058.79</v>
      </c>
      <c r="I20" s="1"/>
      <c r="J20" s="1"/>
      <c r="K20" s="1"/>
      <c r="L20" s="1"/>
      <c r="M20" s="1"/>
      <c r="N20" s="1"/>
      <c r="O20" s="1"/>
      <c r="P20" s="1"/>
      <c r="Q20" s="15"/>
      <c r="R20" s="43"/>
    </row>
    <row r="21" spans="2:18" x14ac:dyDescent="0.25">
      <c r="B21" s="26"/>
      <c r="C21" s="26"/>
      <c r="D21" s="26"/>
      <c r="E21" s="2"/>
      <c r="F21" s="2"/>
      <c r="G21" s="2"/>
      <c r="H21" s="2"/>
      <c r="I21" s="26"/>
      <c r="J21" s="26"/>
      <c r="K21" s="26"/>
      <c r="L21" s="26"/>
      <c r="M21" s="26"/>
      <c r="N21" s="26"/>
      <c r="O21" s="26"/>
      <c r="P21" s="26"/>
      <c r="R21" s="44"/>
    </row>
    <row r="22" spans="2:18" ht="15" customHeight="1" x14ac:dyDescent="0.25">
      <c r="B22" s="26"/>
      <c r="C22" s="1" t="s">
        <v>19</v>
      </c>
      <c r="D22" s="26"/>
      <c r="E22" s="22">
        <f>E20+E10</f>
        <v>66.41</v>
      </c>
      <c r="F22" s="22">
        <f t="shared" ref="F22:H22" si="0">F20+F10</f>
        <v>85.27000000000001</v>
      </c>
      <c r="G22" s="22">
        <f t="shared" si="0"/>
        <v>212.14999999999998</v>
      </c>
      <c r="H22" s="22">
        <f t="shared" si="0"/>
        <v>1744.62</v>
      </c>
      <c r="I22" s="26"/>
      <c r="J22" s="26"/>
      <c r="K22" s="26"/>
      <c r="L22" s="26"/>
      <c r="M22" s="26"/>
      <c r="N22" s="26"/>
      <c r="O22" s="26"/>
      <c r="P22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"/>
  <sheetViews>
    <sheetView topLeftCell="A18" workbookViewId="0">
      <selection activeCell="B2" sqref="B2:P21"/>
    </sheetView>
  </sheetViews>
  <sheetFormatPr defaultRowHeight="15" x14ac:dyDescent="0.25"/>
  <cols>
    <col min="1" max="1" width="1.85546875" style="19" customWidth="1"/>
    <col min="2" max="2" width="8.42578125" style="19" customWidth="1"/>
    <col min="3" max="3" width="21.140625" style="19" customWidth="1"/>
    <col min="4" max="4" width="7.28515625" style="19" customWidth="1"/>
    <col min="5" max="5" width="8" style="19" customWidth="1"/>
    <col min="6" max="6" width="8.5703125" style="19" customWidth="1"/>
    <col min="7" max="7" width="9.28515625" style="19" customWidth="1"/>
    <col min="8" max="8" width="11.42578125" style="19" customWidth="1"/>
    <col min="9" max="9" width="6.5703125" style="19" customWidth="1"/>
    <col min="10" max="10" width="7.140625" style="19" customWidth="1"/>
    <col min="11" max="11" width="6.28515625" style="19" customWidth="1"/>
    <col min="12" max="12" width="5.7109375" style="19" customWidth="1"/>
    <col min="13" max="13" width="6" style="19" customWidth="1"/>
    <col min="14" max="14" width="7.140625" style="19" customWidth="1"/>
    <col min="15" max="15" width="6.5703125" style="19" customWidth="1"/>
    <col min="16" max="16" width="7.140625" style="19" customWidth="1"/>
    <col min="17" max="16384" width="9.140625" style="19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1.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 x14ac:dyDescent="0.25">
      <c r="B5" s="24"/>
      <c r="C5" s="24"/>
      <c r="D5" s="24"/>
      <c r="E5" s="24"/>
      <c r="F5" s="24"/>
      <c r="G5" s="24"/>
      <c r="H5" s="24"/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11"/>
      <c r="R5" s="44"/>
    </row>
    <row r="6" spans="2:18" s="69" customFormat="1" x14ac:dyDescent="0.25">
      <c r="B6" s="79">
        <v>11</v>
      </c>
      <c r="C6" s="79" t="s">
        <v>22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R6" s="68"/>
    </row>
    <row r="7" spans="2:18" s="98" customFormat="1" ht="15.75" customHeight="1" x14ac:dyDescent="0.25">
      <c r="B7" s="78" t="s">
        <v>86</v>
      </c>
      <c r="C7" s="78" t="s">
        <v>85</v>
      </c>
      <c r="D7" s="95">
        <v>250</v>
      </c>
      <c r="E7" s="96">
        <v>5.0199999999999996</v>
      </c>
      <c r="F7" s="96">
        <v>13.6</v>
      </c>
      <c r="G7" s="96">
        <v>55.77</v>
      </c>
      <c r="H7" s="96">
        <v>651.33000000000004</v>
      </c>
      <c r="I7" s="96">
        <v>0.08</v>
      </c>
      <c r="J7" s="96">
        <v>1.08</v>
      </c>
      <c r="K7" s="96">
        <v>1.6</v>
      </c>
      <c r="L7" s="96">
        <v>0</v>
      </c>
      <c r="M7" s="96">
        <v>55.37</v>
      </c>
      <c r="N7" s="96">
        <v>53.22</v>
      </c>
      <c r="O7" s="96">
        <v>142.31</v>
      </c>
      <c r="P7" s="96">
        <v>0.33</v>
      </c>
      <c r="Q7" s="8"/>
      <c r="R7" s="97"/>
    </row>
    <row r="8" spans="2:18" s="69" customFormat="1" ht="32.25" customHeight="1" x14ac:dyDescent="0.25">
      <c r="B8" s="66" t="s">
        <v>36</v>
      </c>
      <c r="C8" s="66" t="s">
        <v>37</v>
      </c>
      <c r="D8" s="67">
        <v>200</v>
      </c>
      <c r="E8" s="67">
        <v>0.13</v>
      </c>
      <c r="F8" s="67">
        <v>0.02</v>
      </c>
      <c r="G8" s="67">
        <v>15.2</v>
      </c>
      <c r="H8" s="67">
        <v>62</v>
      </c>
      <c r="I8" s="67" t="s">
        <v>18</v>
      </c>
      <c r="J8" s="67">
        <v>2.83</v>
      </c>
      <c r="K8" s="67" t="s">
        <v>18</v>
      </c>
      <c r="L8" s="67" t="s">
        <v>18</v>
      </c>
      <c r="M8" s="67">
        <v>14.2</v>
      </c>
      <c r="N8" s="67">
        <v>2.4</v>
      </c>
      <c r="O8" s="67">
        <v>4.4000000000000004</v>
      </c>
      <c r="P8" s="67">
        <v>0.36</v>
      </c>
      <c r="Q8" s="8"/>
      <c r="R8" s="68"/>
    </row>
    <row r="9" spans="2:18" s="69" customFormat="1" ht="17.25" customHeight="1" x14ac:dyDescent="0.25">
      <c r="B9" s="71"/>
      <c r="C9" s="72" t="s">
        <v>23</v>
      </c>
      <c r="D9" s="73">
        <v>40</v>
      </c>
      <c r="E9" s="74">
        <v>2.84</v>
      </c>
      <c r="F9" s="74">
        <v>0.4</v>
      </c>
      <c r="G9" s="74">
        <v>18.2</v>
      </c>
      <c r="H9" s="74">
        <v>83.6</v>
      </c>
      <c r="I9" s="74">
        <v>0.08</v>
      </c>
      <c r="J9" s="74">
        <v>0</v>
      </c>
      <c r="K9" s="74">
        <v>0</v>
      </c>
      <c r="L9" s="74">
        <v>0.4</v>
      </c>
      <c r="M9" s="74">
        <v>9.1999999999999993</v>
      </c>
      <c r="N9" s="74">
        <v>13.2</v>
      </c>
      <c r="O9" s="74">
        <v>33.6</v>
      </c>
      <c r="P9" s="74">
        <v>0.76</v>
      </c>
      <c r="Q9" s="47"/>
      <c r="R9" s="68"/>
    </row>
    <row r="10" spans="2:18" s="69" customFormat="1" ht="18.75" customHeight="1" x14ac:dyDescent="0.25">
      <c r="B10" s="66"/>
      <c r="C10" s="72"/>
      <c r="D10" s="73"/>
      <c r="E10" s="75">
        <f>SUM(E7:E9)</f>
        <v>7.9899999999999993</v>
      </c>
      <c r="F10" s="75">
        <f>SUM(F7:F9)</f>
        <v>14.02</v>
      </c>
      <c r="G10" s="75">
        <f>SUM(G7:G9)</f>
        <v>89.17</v>
      </c>
      <c r="H10" s="75">
        <f>SUM(H7:H9)</f>
        <v>796.93000000000006</v>
      </c>
      <c r="I10" s="74"/>
      <c r="J10" s="74"/>
      <c r="K10" s="74"/>
      <c r="L10" s="74"/>
      <c r="M10" s="74"/>
      <c r="N10" s="74"/>
      <c r="O10" s="74"/>
      <c r="P10" s="74"/>
      <c r="Q10" s="76"/>
      <c r="R10" s="68"/>
    </row>
    <row r="11" spans="2:18" s="69" customFormat="1" x14ac:dyDescent="0.25">
      <c r="B11" s="66"/>
      <c r="C11" s="66"/>
      <c r="D11" s="70"/>
      <c r="E11" s="77"/>
      <c r="F11" s="77"/>
      <c r="G11" s="77"/>
      <c r="H11" s="77"/>
      <c r="I11" s="66"/>
      <c r="J11" s="66"/>
      <c r="K11" s="66"/>
      <c r="L11" s="66"/>
      <c r="M11" s="66"/>
      <c r="N11" s="66"/>
      <c r="O11" s="66"/>
      <c r="P11" s="66"/>
      <c r="R11" s="68"/>
    </row>
    <row r="12" spans="2:18" s="69" customFormat="1" x14ac:dyDescent="0.25">
      <c r="B12" s="78"/>
      <c r="C12" s="79" t="s">
        <v>21</v>
      </c>
      <c r="D12" s="99"/>
      <c r="E12" s="80"/>
      <c r="F12" s="80"/>
      <c r="G12" s="80"/>
      <c r="H12" s="80"/>
      <c r="I12" s="78"/>
      <c r="J12" s="78"/>
      <c r="K12" s="78"/>
      <c r="L12" s="78"/>
      <c r="M12" s="78"/>
      <c r="N12" s="78"/>
      <c r="O12" s="78"/>
      <c r="P12" s="78"/>
      <c r="R12" s="68"/>
    </row>
    <row r="13" spans="2:18" s="69" customFormat="1" ht="45" x14ac:dyDescent="0.25">
      <c r="B13" s="66" t="s">
        <v>116</v>
      </c>
      <c r="C13" s="66" t="s">
        <v>117</v>
      </c>
      <c r="D13" s="70">
        <v>100</v>
      </c>
      <c r="E13" s="66">
        <v>1.46</v>
      </c>
      <c r="F13" s="66">
        <v>11.54</v>
      </c>
      <c r="G13" s="66">
        <v>7.29</v>
      </c>
      <c r="H13" s="66">
        <v>134.30000000000001</v>
      </c>
      <c r="I13" s="66">
        <v>0</v>
      </c>
      <c r="J13" s="66">
        <v>12.63</v>
      </c>
      <c r="K13" s="66">
        <v>0.61</v>
      </c>
      <c r="L13" s="66">
        <v>0</v>
      </c>
      <c r="M13" s="66">
        <v>37.89</v>
      </c>
      <c r="N13" s="66">
        <v>16.03</v>
      </c>
      <c r="O13" s="66">
        <v>28.41</v>
      </c>
      <c r="P13" s="66">
        <v>0.86</v>
      </c>
      <c r="R13" s="68"/>
    </row>
    <row r="14" spans="2:18" s="61" customFormat="1" ht="19.5" customHeight="1" x14ac:dyDescent="0.25">
      <c r="B14" s="62" t="s">
        <v>60</v>
      </c>
      <c r="C14" s="87" t="s">
        <v>61</v>
      </c>
      <c r="D14" s="100">
        <v>300</v>
      </c>
      <c r="E14" s="101">
        <v>9.6</v>
      </c>
      <c r="F14" s="101">
        <v>6.36</v>
      </c>
      <c r="G14" s="101">
        <v>20.52</v>
      </c>
      <c r="H14" s="101">
        <v>17232</v>
      </c>
      <c r="I14" s="101">
        <v>0.24</v>
      </c>
      <c r="J14" s="101">
        <v>0.96</v>
      </c>
      <c r="K14" s="101">
        <v>0.12</v>
      </c>
      <c r="L14" s="101">
        <v>0.84</v>
      </c>
      <c r="M14" s="101">
        <v>44.16</v>
      </c>
      <c r="N14" s="101">
        <v>39.72</v>
      </c>
      <c r="O14" s="101">
        <v>101.04</v>
      </c>
      <c r="P14" s="101">
        <v>3</v>
      </c>
      <c r="Q14" s="50"/>
      <c r="R14" s="65"/>
    </row>
    <row r="15" spans="2:18" s="69" customFormat="1" ht="28.5" customHeight="1" x14ac:dyDescent="0.25">
      <c r="B15" s="72" t="s">
        <v>84</v>
      </c>
      <c r="C15" s="102" t="s">
        <v>87</v>
      </c>
      <c r="D15" s="73" t="s">
        <v>155</v>
      </c>
      <c r="E15" s="73">
        <v>0.24</v>
      </c>
      <c r="F15" s="73">
        <v>26.64</v>
      </c>
      <c r="G15" s="73">
        <v>6.96</v>
      </c>
      <c r="H15" s="73">
        <v>1198.56</v>
      </c>
      <c r="I15" s="73">
        <v>0</v>
      </c>
      <c r="J15" s="73">
        <v>0.96</v>
      </c>
      <c r="K15" s="73">
        <v>0</v>
      </c>
      <c r="L15" s="73">
        <v>0</v>
      </c>
      <c r="M15" s="73">
        <v>32.159999999999997</v>
      </c>
      <c r="N15" s="73">
        <v>4.5599999999999996</v>
      </c>
      <c r="O15" s="73">
        <v>20.64</v>
      </c>
      <c r="P15" s="73">
        <v>0.46</v>
      </c>
      <c r="Q15" s="11"/>
      <c r="R15" s="68"/>
    </row>
    <row r="16" spans="2:18" s="69" customFormat="1" ht="18.75" customHeight="1" x14ac:dyDescent="0.25">
      <c r="B16" s="66" t="s">
        <v>132</v>
      </c>
      <c r="C16" s="78" t="s">
        <v>40</v>
      </c>
      <c r="D16" s="99">
        <v>200</v>
      </c>
      <c r="E16" s="78">
        <v>0.78</v>
      </c>
      <c r="F16" s="78">
        <v>0.05</v>
      </c>
      <c r="G16" s="78">
        <v>27.63</v>
      </c>
      <c r="H16" s="78">
        <v>114.8</v>
      </c>
      <c r="I16" s="78">
        <v>0.02</v>
      </c>
      <c r="J16" s="78">
        <v>0.6</v>
      </c>
      <c r="K16" s="78">
        <v>0.03</v>
      </c>
      <c r="L16" s="78">
        <v>0.36</v>
      </c>
      <c r="M16" s="78">
        <v>32.32</v>
      </c>
      <c r="N16" s="78">
        <v>17.559999999999999</v>
      </c>
      <c r="O16" s="78">
        <v>17.559999999999999</v>
      </c>
      <c r="P16" s="78">
        <v>0.48</v>
      </c>
      <c r="Q16" s="8"/>
      <c r="R16" s="68"/>
    </row>
    <row r="17" spans="2:18" s="98" customFormat="1" x14ac:dyDescent="0.25">
      <c r="B17" s="103"/>
      <c r="C17" s="66" t="s">
        <v>88</v>
      </c>
      <c r="D17" s="67">
        <v>60</v>
      </c>
      <c r="E17" s="77">
        <v>3.06</v>
      </c>
      <c r="F17" s="77">
        <v>0.6</v>
      </c>
      <c r="G17" s="77">
        <v>25.5</v>
      </c>
      <c r="H17" s="77">
        <v>144</v>
      </c>
      <c r="I17" s="77">
        <v>0.12</v>
      </c>
      <c r="J17" s="77">
        <v>0</v>
      </c>
      <c r="K17" s="77">
        <v>0</v>
      </c>
      <c r="L17" s="77">
        <v>1.32</v>
      </c>
      <c r="M17" s="77">
        <v>21</v>
      </c>
      <c r="N17" s="77">
        <v>28.2</v>
      </c>
      <c r="O17" s="77">
        <v>94.8</v>
      </c>
      <c r="P17" s="77">
        <v>2.34</v>
      </c>
      <c r="Q17" s="8"/>
      <c r="R17" s="97"/>
    </row>
    <row r="18" spans="2:18" s="6" customFormat="1" x14ac:dyDescent="0.25">
      <c r="B18" s="1"/>
      <c r="C18" s="12"/>
      <c r="D18" s="12"/>
      <c r="E18" s="14">
        <f>SUM(E13:E17)</f>
        <v>15.139999999999999</v>
      </c>
      <c r="F18" s="14">
        <f>SUM(F13:F17)</f>
        <v>45.19</v>
      </c>
      <c r="G18" s="14">
        <f>SUM(G13:G17)</f>
        <v>87.899999999999991</v>
      </c>
      <c r="H18" s="14">
        <f>SUM(H13:H17)</f>
        <v>18823.66</v>
      </c>
      <c r="I18" s="12"/>
      <c r="J18" s="12"/>
      <c r="K18" s="12"/>
      <c r="L18" s="12"/>
      <c r="M18" s="12"/>
      <c r="N18" s="12"/>
      <c r="O18" s="12"/>
      <c r="P18" s="12"/>
      <c r="Q18" s="13"/>
      <c r="R18" s="43"/>
    </row>
    <row r="19" spans="2:18" x14ac:dyDescent="0.25">
      <c r="B19" s="24"/>
      <c r="C19" s="24"/>
      <c r="D19" s="24"/>
      <c r="E19" s="2"/>
      <c r="F19" s="2"/>
      <c r="G19" s="2"/>
      <c r="H19" s="2"/>
      <c r="I19" s="24"/>
      <c r="J19" s="24"/>
      <c r="K19" s="24"/>
      <c r="L19" s="24"/>
      <c r="M19" s="24"/>
      <c r="N19" s="24"/>
      <c r="O19" s="24"/>
      <c r="P19" s="24"/>
    </row>
    <row r="20" spans="2:18" ht="15" customHeight="1" x14ac:dyDescent="0.25">
      <c r="B20" s="24"/>
      <c r="C20" s="1" t="s">
        <v>19</v>
      </c>
      <c r="D20" s="24"/>
      <c r="E20" s="23">
        <f>E18+E10</f>
        <v>23.13</v>
      </c>
      <c r="F20" s="23">
        <f>F18+F10</f>
        <v>59.209999999999994</v>
      </c>
      <c r="G20" s="23">
        <f>G18+G10</f>
        <v>177.07</v>
      </c>
      <c r="H20" s="23">
        <f>H18+H10</f>
        <v>19620.59</v>
      </c>
      <c r="I20" s="24"/>
      <c r="J20" s="24"/>
      <c r="K20" s="24"/>
      <c r="L20" s="24"/>
      <c r="M20" s="24"/>
      <c r="N20" s="24"/>
      <c r="O20" s="24"/>
      <c r="P20" s="24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tabSelected="1" topLeftCell="A9" workbookViewId="0">
      <selection activeCell="B2" sqref="B2:P24"/>
    </sheetView>
  </sheetViews>
  <sheetFormatPr defaultRowHeight="15" x14ac:dyDescent="0.25"/>
  <cols>
    <col min="1" max="1" width="2.85546875" style="37" customWidth="1"/>
    <col min="2" max="2" width="8" style="37" customWidth="1"/>
    <col min="3" max="3" width="21.7109375" style="37" customWidth="1"/>
    <col min="4" max="4" width="7.28515625" style="37" customWidth="1"/>
    <col min="5" max="5" width="6.85546875" style="37" customWidth="1"/>
    <col min="6" max="6" width="7.28515625" style="37" customWidth="1"/>
    <col min="7" max="7" width="8" style="37" customWidth="1"/>
    <col min="8" max="8" width="9.28515625" style="37" customWidth="1"/>
    <col min="9" max="10" width="5" style="37" customWidth="1"/>
    <col min="11" max="12" width="5.140625" style="37" customWidth="1"/>
    <col min="13" max="13" width="6" style="37" customWidth="1"/>
    <col min="14" max="14" width="6.42578125" style="37" customWidth="1"/>
    <col min="15" max="15" width="7.140625" style="37" customWidth="1"/>
    <col min="16" max="16" width="7.42578125" style="37" customWidth="1"/>
    <col min="17" max="16384" width="9.140625" style="37"/>
  </cols>
  <sheetData>
    <row r="2" spans="2:17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7" ht="4.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7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7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8"/>
    </row>
    <row r="6" spans="2:17" x14ac:dyDescent="0.25">
      <c r="B6" s="3" t="s">
        <v>108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7" s="141" customFormat="1" ht="30" x14ac:dyDescent="0.25">
      <c r="B7" s="137" t="s">
        <v>139</v>
      </c>
      <c r="C7" s="137" t="s">
        <v>140</v>
      </c>
      <c r="D7" s="143" t="s">
        <v>156</v>
      </c>
      <c r="E7" s="143">
        <v>18.2</v>
      </c>
      <c r="F7" s="143">
        <v>28.8</v>
      </c>
      <c r="G7" s="143">
        <v>1</v>
      </c>
      <c r="H7" s="143">
        <v>321.39999999999998</v>
      </c>
      <c r="I7" s="143">
        <v>0</v>
      </c>
      <c r="J7" s="143">
        <v>0.6</v>
      </c>
      <c r="K7" s="143">
        <v>0</v>
      </c>
      <c r="L7" s="143">
        <v>0</v>
      </c>
      <c r="M7" s="143">
        <v>14</v>
      </c>
      <c r="N7" s="143">
        <v>22</v>
      </c>
      <c r="O7" s="143">
        <v>182</v>
      </c>
      <c r="P7" s="143">
        <v>2.8</v>
      </c>
    </row>
    <row r="8" spans="2:17" s="61" customFormat="1" ht="18.75" customHeight="1" x14ac:dyDescent="0.25">
      <c r="B8" s="137" t="s">
        <v>57</v>
      </c>
      <c r="C8" s="137" t="s">
        <v>58</v>
      </c>
      <c r="D8" s="137">
        <v>230</v>
      </c>
      <c r="E8" s="137">
        <v>28.83</v>
      </c>
      <c r="F8" s="137">
        <v>14.11</v>
      </c>
      <c r="G8" s="137">
        <v>37.72</v>
      </c>
      <c r="H8" s="137">
        <v>322</v>
      </c>
      <c r="I8" s="137">
        <v>1.1499999999999999</v>
      </c>
      <c r="J8" s="137">
        <v>0</v>
      </c>
      <c r="K8" s="137">
        <v>1.78</v>
      </c>
      <c r="L8" s="137">
        <v>0</v>
      </c>
      <c r="M8" s="137">
        <v>164.83</v>
      </c>
      <c r="N8" s="137">
        <v>150.99</v>
      </c>
      <c r="O8" s="137">
        <v>467.36</v>
      </c>
      <c r="P8" s="137">
        <v>9.61</v>
      </c>
      <c r="Q8" s="51"/>
    </row>
    <row r="9" spans="2:17" s="61" customFormat="1" ht="18.75" customHeight="1" x14ac:dyDescent="0.25">
      <c r="B9" s="72" t="s">
        <v>16</v>
      </c>
      <c r="C9" s="72" t="s">
        <v>17</v>
      </c>
      <c r="D9" s="142">
        <v>200</v>
      </c>
      <c r="E9" s="142">
        <v>7.0000000000000007E-2</v>
      </c>
      <c r="F9" s="142">
        <v>0.02</v>
      </c>
      <c r="G9" s="142">
        <v>15</v>
      </c>
      <c r="H9" s="142">
        <v>60</v>
      </c>
      <c r="I9" s="142" t="s">
        <v>18</v>
      </c>
      <c r="J9" s="142">
        <v>0.03</v>
      </c>
      <c r="K9" s="142" t="s">
        <v>18</v>
      </c>
      <c r="L9" s="142" t="s">
        <v>18</v>
      </c>
      <c r="M9" s="142">
        <v>11.1</v>
      </c>
      <c r="N9" s="142">
        <v>1.4</v>
      </c>
      <c r="O9" s="142">
        <v>2.8</v>
      </c>
      <c r="P9" s="142">
        <v>0.28000000000000003</v>
      </c>
      <c r="Q9" s="51"/>
    </row>
    <row r="10" spans="2:17" s="61" customFormat="1" ht="18.75" customHeight="1" x14ac:dyDescent="0.25">
      <c r="B10" s="86"/>
      <c r="C10" s="62" t="s">
        <v>23</v>
      </c>
      <c r="D10" s="87">
        <v>40</v>
      </c>
      <c r="E10" s="87">
        <v>2.84</v>
      </c>
      <c r="F10" s="87">
        <v>0.4</v>
      </c>
      <c r="G10" s="87">
        <v>18.2</v>
      </c>
      <c r="H10" s="87">
        <v>83.6</v>
      </c>
      <c r="I10" s="87">
        <v>0.08</v>
      </c>
      <c r="J10" s="87">
        <v>0</v>
      </c>
      <c r="K10" s="87">
        <v>0</v>
      </c>
      <c r="L10" s="87">
        <v>0.4</v>
      </c>
      <c r="M10" s="87">
        <v>9.1999999999999993</v>
      </c>
      <c r="N10" s="87">
        <v>13.2</v>
      </c>
      <c r="O10" s="87">
        <v>33.6</v>
      </c>
      <c r="P10" s="87">
        <v>0.76</v>
      </c>
      <c r="Q10" s="53"/>
    </row>
    <row r="11" spans="2:17" s="61" customFormat="1" ht="18.75" customHeight="1" x14ac:dyDescent="0.25">
      <c r="B11" s="59"/>
      <c r="C11" s="62"/>
      <c r="D11" s="87"/>
      <c r="E11" s="88">
        <f>SUM(E7:E10)</f>
        <v>49.94</v>
      </c>
      <c r="F11" s="88">
        <f>SUM(F7:F10)</f>
        <v>43.33</v>
      </c>
      <c r="G11" s="88">
        <f>SUM(G7:G10)</f>
        <v>71.92</v>
      </c>
      <c r="H11" s="88">
        <f>SUM(H7:H10)</f>
        <v>787</v>
      </c>
      <c r="I11" s="87"/>
      <c r="J11" s="87"/>
      <c r="K11" s="87"/>
      <c r="L11" s="87"/>
      <c r="M11" s="87"/>
      <c r="N11" s="87"/>
      <c r="O11" s="87"/>
      <c r="P11" s="60"/>
      <c r="Q11" s="110"/>
    </row>
    <row r="12" spans="2:17" s="61" customFormat="1" x14ac:dyDescent="0.25">
      <c r="B12" s="59"/>
      <c r="C12" s="59"/>
      <c r="D12" s="59"/>
      <c r="E12" s="60"/>
      <c r="F12" s="60"/>
      <c r="G12" s="60"/>
      <c r="H12" s="60"/>
      <c r="I12" s="59"/>
      <c r="J12" s="59"/>
      <c r="K12" s="59"/>
      <c r="L12" s="59"/>
      <c r="M12" s="59"/>
      <c r="N12" s="59"/>
      <c r="O12" s="59"/>
      <c r="P12" s="59"/>
      <c r="Q12" s="65"/>
    </row>
    <row r="13" spans="2:17" s="61" customFormat="1" x14ac:dyDescent="0.25">
      <c r="B13" s="90"/>
      <c r="C13" s="91" t="s">
        <v>21</v>
      </c>
      <c r="D13" s="90"/>
      <c r="E13" s="92"/>
      <c r="F13" s="92"/>
      <c r="G13" s="92"/>
      <c r="H13" s="92"/>
      <c r="I13" s="90"/>
      <c r="J13" s="90"/>
      <c r="K13" s="90"/>
      <c r="L13" s="90"/>
      <c r="M13" s="90"/>
      <c r="N13" s="90"/>
      <c r="O13" s="90"/>
      <c r="P13" s="59"/>
      <c r="Q13" s="65"/>
    </row>
    <row r="14" spans="2:17" s="61" customFormat="1" ht="45" x14ac:dyDescent="0.25">
      <c r="B14" s="66" t="s">
        <v>116</v>
      </c>
      <c r="C14" s="66" t="s">
        <v>117</v>
      </c>
      <c r="D14" s="70">
        <v>100</v>
      </c>
      <c r="E14" s="66">
        <v>1.46</v>
      </c>
      <c r="F14" s="66">
        <v>11.54</v>
      </c>
      <c r="G14" s="66">
        <v>7.29</v>
      </c>
      <c r="H14" s="66">
        <v>134.30000000000001</v>
      </c>
      <c r="I14" s="66">
        <v>0</v>
      </c>
      <c r="J14" s="66">
        <v>12.63</v>
      </c>
      <c r="K14" s="66">
        <v>0.61</v>
      </c>
      <c r="L14" s="66">
        <v>0</v>
      </c>
      <c r="M14" s="66">
        <v>37.89</v>
      </c>
      <c r="N14" s="66">
        <v>16.03</v>
      </c>
      <c r="O14" s="66">
        <v>28.41</v>
      </c>
      <c r="P14" s="66">
        <v>0.86</v>
      </c>
      <c r="Q14" s="65"/>
    </row>
    <row r="15" spans="2:17" s="115" customFormat="1" ht="18" customHeight="1" x14ac:dyDescent="0.25">
      <c r="B15" s="90" t="s">
        <v>102</v>
      </c>
      <c r="C15" s="90" t="s">
        <v>103</v>
      </c>
      <c r="D15" s="90">
        <v>300</v>
      </c>
      <c r="E15" s="90">
        <v>2.2799999999999998</v>
      </c>
      <c r="F15" s="90">
        <v>4.92</v>
      </c>
      <c r="G15" s="90">
        <v>20.16</v>
      </c>
      <c r="H15" s="90">
        <v>325.92</v>
      </c>
      <c r="I15" s="90">
        <v>0.9</v>
      </c>
      <c r="J15" s="90">
        <v>1.2E-2</v>
      </c>
      <c r="K15" s="90">
        <v>0.06</v>
      </c>
      <c r="L15" s="90">
        <v>0</v>
      </c>
      <c r="M15" s="90">
        <v>48.36</v>
      </c>
      <c r="N15" s="90">
        <v>23.88</v>
      </c>
      <c r="O15" s="90">
        <v>46.56</v>
      </c>
      <c r="P15" s="59">
        <v>0.96</v>
      </c>
      <c r="Q15" s="54"/>
    </row>
    <row r="16" spans="2:17" s="116" customFormat="1" ht="18.75" customHeight="1" x14ac:dyDescent="0.25">
      <c r="B16" s="78" t="s">
        <v>70</v>
      </c>
      <c r="C16" s="78" t="s">
        <v>71</v>
      </c>
      <c r="D16" s="95">
        <v>230</v>
      </c>
      <c r="E16" s="96">
        <v>8.0500000000000007</v>
      </c>
      <c r="F16" s="96">
        <v>9.43</v>
      </c>
      <c r="G16" s="96">
        <v>54.05</v>
      </c>
      <c r="H16" s="96">
        <v>303.60000000000002</v>
      </c>
      <c r="I16" s="96">
        <v>0.09</v>
      </c>
      <c r="J16" s="96">
        <v>0</v>
      </c>
      <c r="K16" s="96">
        <v>0</v>
      </c>
      <c r="L16" s="96">
        <v>0</v>
      </c>
      <c r="M16" s="96">
        <v>11.73</v>
      </c>
      <c r="N16" s="96">
        <v>8.59</v>
      </c>
      <c r="O16" s="96">
        <v>49.53</v>
      </c>
      <c r="P16" s="96">
        <v>0.86</v>
      </c>
      <c r="Q16" s="45"/>
    </row>
    <row r="17" spans="2:17" s="133" customFormat="1" ht="32.25" customHeight="1" x14ac:dyDescent="0.25">
      <c r="B17" s="66" t="s">
        <v>104</v>
      </c>
      <c r="C17" s="66" t="s">
        <v>105</v>
      </c>
      <c r="D17" s="95">
        <v>100</v>
      </c>
      <c r="E17" s="96">
        <v>25.48</v>
      </c>
      <c r="F17" s="96">
        <v>40.32</v>
      </c>
      <c r="G17" s="96">
        <v>1.4</v>
      </c>
      <c r="H17" s="96">
        <v>449.96</v>
      </c>
      <c r="I17" s="96">
        <v>0</v>
      </c>
      <c r="J17" s="96">
        <v>0.84</v>
      </c>
      <c r="K17" s="96">
        <v>0</v>
      </c>
      <c r="L17" s="96">
        <v>0</v>
      </c>
      <c r="M17" s="96">
        <v>19.600000000000001</v>
      </c>
      <c r="N17" s="96">
        <v>30.8</v>
      </c>
      <c r="O17" s="96">
        <v>254.8</v>
      </c>
      <c r="P17" s="96">
        <v>3.92</v>
      </c>
      <c r="Q17" s="83"/>
    </row>
    <row r="18" spans="2:17" s="116" customFormat="1" ht="18.75" customHeight="1" x14ac:dyDescent="0.25">
      <c r="B18" s="93" t="s">
        <v>31</v>
      </c>
      <c r="C18" s="93" t="s">
        <v>32</v>
      </c>
      <c r="D18" s="94">
        <v>50</v>
      </c>
      <c r="E18" s="94">
        <v>1.3</v>
      </c>
      <c r="F18" s="94">
        <v>2.4</v>
      </c>
      <c r="G18" s="94">
        <v>4.2</v>
      </c>
      <c r="H18" s="94">
        <v>34</v>
      </c>
      <c r="I18" s="94">
        <v>7.4999999999999997E-2</v>
      </c>
      <c r="J18" s="94">
        <v>0.04</v>
      </c>
      <c r="K18" s="94">
        <v>2.8000000000000001E-2</v>
      </c>
      <c r="L18" s="94">
        <v>0.15</v>
      </c>
      <c r="M18" s="94">
        <v>7.9</v>
      </c>
      <c r="N18" s="94">
        <v>3</v>
      </c>
      <c r="O18" s="94">
        <v>5.32</v>
      </c>
      <c r="P18" s="77">
        <v>0.48</v>
      </c>
      <c r="Q18" s="46"/>
    </row>
    <row r="19" spans="2:17" s="116" customFormat="1" x14ac:dyDescent="0.25">
      <c r="B19" s="66" t="s">
        <v>50</v>
      </c>
      <c r="C19" s="66" t="s">
        <v>51</v>
      </c>
      <c r="D19" s="66">
        <v>200</v>
      </c>
      <c r="E19" s="66">
        <v>0</v>
      </c>
      <c r="F19" s="66">
        <v>0</v>
      </c>
      <c r="G19" s="66">
        <v>24.6</v>
      </c>
      <c r="H19" s="66">
        <v>91</v>
      </c>
      <c r="I19" s="66">
        <v>0</v>
      </c>
      <c r="J19" s="66">
        <v>0</v>
      </c>
      <c r="K19" s="66">
        <v>0</v>
      </c>
      <c r="L19" s="66">
        <v>0</v>
      </c>
      <c r="M19" s="66">
        <v>0.7</v>
      </c>
      <c r="N19" s="66">
        <v>0</v>
      </c>
      <c r="O19" s="66">
        <v>0</v>
      </c>
      <c r="P19" s="66">
        <v>0.1</v>
      </c>
      <c r="Q19" s="46"/>
    </row>
    <row r="20" spans="2:17" s="20" customFormat="1" x14ac:dyDescent="0.25">
      <c r="B20" s="33"/>
      <c r="C20" s="26" t="s">
        <v>88</v>
      </c>
      <c r="D20" s="36">
        <v>60</v>
      </c>
      <c r="E20" s="36">
        <v>3.06</v>
      </c>
      <c r="F20" s="36">
        <v>0.6</v>
      </c>
      <c r="G20" s="36">
        <v>25.5</v>
      </c>
      <c r="H20" s="36">
        <v>144</v>
      </c>
      <c r="I20" s="36">
        <v>0.12</v>
      </c>
      <c r="J20" s="36">
        <v>0</v>
      </c>
      <c r="K20" s="36">
        <v>0</v>
      </c>
      <c r="L20" s="36">
        <v>1.32</v>
      </c>
      <c r="M20" s="36">
        <v>21</v>
      </c>
      <c r="N20" s="36">
        <v>28.2</v>
      </c>
      <c r="O20" s="36">
        <v>94.8</v>
      </c>
      <c r="P20" s="42">
        <v>2.34</v>
      </c>
      <c r="Q20" s="46"/>
    </row>
    <row r="21" spans="2:17" s="6" customFormat="1" x14ac:dyDescent="0.25">
      <c r="B21" s="1"/>
      <c r="C21" s="1"/>
      <c r="D21" s="1"/>
      <c r="E21" s="16">
        <f>SUM(E14:E20)</f>
        <v>41.63</v>
      </c>
      <c r="F21" s="16">
        <f>SUM(F14:F20)</f>
        <v>69.210000000000008</v>
      </c>
      <c r="G21" s="16">
        <f>SUM(G14:G20)</f>
        <v>137.20000000000002</v>
      </c>
      <c r="H21" s="16">
        <f>SUM(H14:H20)</f>
        <v>1482.78</v>
      </c>
      <c r="I21" s="1"/>
      <c r="J21" s="1"/>
      <c r="K21" s="1"/>
      <c r="L21" s="1"/>
      <c r="M21" s="1"/>
      <c r="N21" s="1"/>
      <c r="O21" s="1"/>
      <c r="P21" s="1"/>
      <c r="Q21" s="15"/>
    </row>
    <row r="22" spans="2:17" x14ac:dyDescent="0.25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</row>
    <row r="23" spans="2:17" ht="15" customHeight="1" x14ac:dyDescent="0.25">
      <c r="B23" s="26"/>
      <c r="C23" s="1" t="s">
        <v>19</v>
      </c>
      <c r="D23" s="26"/>
      <c r="E23" s="23">
        <f>E21+E11</f>
        <v>91.57</v>
      </c>
      <c r="F23" s="23">
        <f>F21+F11</f>
        <v>112.54</v>
      </c>
      <c r="G23" s="23">
        <f>G21+G11</f>
        <v>209.12</v>
      </c>
      <c r="H23" s="23">
        <f>H21+H11</f>
        <v>2269.7799999999997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opLeftCell="A9" workbookViewId="0">
      <selection activeCell="B2" sqref="B2:P23"/>
    </sheetView>
  </sheetViews>
  <sheetFormatPr defaultRowHeight="15" x14ac:dyDescent="0.25"/>
  <cols>
    <col min="1" max="1" width="1.85546875" style="38" customWidth="1"/>
    <col min="2" max="2" width="9" style="38" customWidth="1"/>
    <col min="3" max="3" width="19.140625" style="38" customWidth="1"/>
    <col min="4" max="4" width="7.85546875" style="38" customWidth="1"/>
    <col min="5" max="5" width="8" style="38" customWidth="1"/>
    <col min="6" max="6" width="7.5703125" style="38" customWidth="1"/>
    <col min="7" max="7" width="7.42578125" style="38" customWidth="1"/>
    <col min="8" max="8" width="9.85546875" style="38" customWidth="1"/>
    <col min="9" max="9" width="6.140625" style="38" customWidth="1"/>
    <col min="10" max="10" width="7.42578125" style="38" customWidth="1"/>
    <col min="11" max="11" width="6.85546875" style="38" customWidth="1"/>
    <col min="12" max="12" width="7.140625" style="38" customWidth="1"/>
    <col min="13" max="13" width="6.7109375" style="38" customWidth="1"/>
    <col min="14" max="14" width="6.85546875" style="38" customWidth="1"/>
    <col min="15" max="15" width="6.7109375" style="38" customWidth="1"/>
    <col min="16" max="16" width="7.7109375" style="38" customWidth="1"/>
    <col min="17" max="16384" width="9.140625" style="38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2.2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72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141" customFormat="1" x14ac:dyDescent="0.25">
      <c r="B7" s="21" t="s">
        <v>90</v>
      </c>
      <c r="C7" s="21" t="s">
        <v>158</v>
      </c>
      <c r="D7" s="21">
        <v>70</v>
      </c>
      <c r="E7" s="21">
        <v>6.62</v>
      </c>
      <c r="F7" s="21">
        <v>16.04</v>
      </c>
      <c r="G7" s="21">
        <v>1.57</v>
      </c>
      <c r="H7" s="21">
        <v>179.72</v>
      </c>
      <c r="I7" s="21">
        <v>0.13300000000000001</v>
      </c>
      <c r="J7" s="21">
        <v>0</v>
      </c>
      <c r="K7" s="21">
        <v>0</v>
      </c>
      <c r="L7" s="21">
        <v>0.28000000000000003</v>
      </c>
      <c r="M7" s="21">
        <v>24.5</v>
      </c>
      <c r="N7" s="21">
        <v>14</v>
      </c>
      <c r="O7" s="21">
        <v>111.3</v>
      </c>
      <c r="P7" s="21">
        <v>1.26</v>
      </c>
      <c r="R7" s="44"/>
    </row>
    <row r="8" spans="2:18" s="69" customFormat="1" ht="30.75" customHeight="1" x14ac:dyDescent="0.25">
      <c r="B8" s="59" t="s">
        <v>159</v>
      </c>
      <c r="C8" s="59" t="s">
        <v>160</v>
      </c>
      <c r="D8" s="60">
        <v>250</v>
      </c>
      <c r="E8" s="60">
        <v>4.6500000000000004</v>
      </c>
      <c r="F8" s="60">
        <v>18.579999999999998</v>
      </c>
      <c r="G8" s="60">
        <v>66.22</v>
      </c>
      <c r="H8" s="60">
        <v>298.73</v>
      </c>
      <c r="I8" s="60">
        <f>0.27*D8/150</f>
        <v>0.45</v>
      </c>
      <c r="J8" s="60">
        <f>SUM(0.67/150*250)</f>
        <v>1.1166666666666667</v>
      </c>
      <c r="K8" s="60">
        <f>SUM(0.13/150*250)</f>
        <v>0.21666666666666667</v>
      </c>
      <c r="L8" s="60">
        <v>0.53</v>
      </c>
      <c r="M8" s="60">
        <f>SUM(172.8/150*250)</f>
        <v>288.00000000000006</v>
      </c>
      <c r="N8" s="60">
        <f>SUM(82.93/150*250)</f>
        <v>138.21666666666667</v>
      </c>
      <c r="O8" s="60">
        <f>SUM(273.07/150*250)</f>
        <v>455.11666666666667</v>
      </c>
      <c r="P8" s="60">
        <f>SUM(2.13/150*250)</f>
        <v>3.55</v>
      </c>
      <c r="Q8" s="8" t="s">
        <v>161</v>
      </c>
      <c r="R8" s="68"/>
    </row>
    <row r="9" spans="2:18" s="69" customFormat="1" ht="18" customHeight="1" x14ac:dyDescent="0.25">
      <c r="B9" s="59" t="s">
        <v>24</v>
      </c>
      <c r="C9" s="59" t="s">
        <v>25</v>
      </c>
      <c r="D9" s="60">
        <v>200</v>
      </c>
      <c r="E9" s="60">
        <v>4.08</v>
      </c>
      <c r="F9" s="60">
        <v>3.54</v>
      </c>
      <c r="G9" s="60">
        <v>17.579999999999998</v>
      </c>
      <c r="H9" s="60">
        <v>118.6</v>
      </c>
      <c r="I9" s="60">
        <v>1.59</v>
      </c>
      <c r="J9" s="60">
        <v>0.06</v>
      </c>
      <c r="K9" s="60">
        <v>0.19</v>
      </c>
      <c r="L9" s="60">
        <v>0.17</v>
      </c>
      <c r="M9" s="60">
        <v>152.22</v>
      </c>
      <c r="N9" s="60">
        <v>21.34</v>
      </c>
      <c r="O9" s="60">
        <v>124.56</v>
      </c>
      <c r="P9" s="60">
        <v>0.48</v>
      </c>
      <c r="Q9" s="8"/>
      <c r="R9" s="68"/>
    </row>
    <row r="10" spans="2:18" s="69" customFormat="1" ht="18" customHeight="1" x14ac:dyDescent="0.25">
      <c r="B10" s="86"/>
      <c r="C10" s="62" t="s">
        <v>23</v>
      </c>
      <c r="D10" s="87">
        <v>40</v>
      </c>
      <c r="E10" s="87">
        <v>2.84</v>
      </c>
      <c r="F10" s="87">
        <v>0.4</v>
      </c>
      <c r="G10" s="87">
        <v>18.2</v>
      </c>
      <c r="H10" s="87">
        <v>83.6</v>
      </c>
      <c r="I10" s="87">
        <v>0.08</v>
      </c>
      <c r="J10" s="87">
        <v>0</v>
      </c>
      <c r="K10" s="87">
        <v>0</v>
      </c>
      <c r="L10" s="87">
        <v>0.4</v>
      </c>
      <c r="M10" s="87">
        <v>9.1999999999999993</v>
      </c>
      <c r="N10" s="87">
        <v>13.2</v>
      </c>
      <c r="O10" s="87">
        <v>33.6</v>
      </c>
      <c r="P10" s="60">
        <v>0.76</v>
      </c>
      <c r="Q10" s="8"/>
      <c r="R10" s="68"/>
    </row>
    <row r="11" spans="2:18" s="69" customFormat="1" ht="18.75" customHeight="1" x14ac:dyDescent="0.25">
      <c r="B11" s="66"/>
      <c r="C11" s="72"/>
      <c r="D11" s="74"/>
      <c r="E11" s="130">
        <f>SUM(E7:E10)</f>
        <v>18.189999999999998</v>
      </c>
      <c r="F11" s="130">
        <f>SUM(F7:F10)</f>
        <v>38.559999999999995</v>
      </c>
      <c r="G11" s="75">
        <f>SUM(G7:G10)</f>
        <v>103.57</v>
      </c>
      <c r="H11" s="130">
        <f>SUM(H7:H10)</f>
        <v>680.65000000000009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 x14ac:dyDescent="0.25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 x14ac:dyDescent="0.25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 ht="30" x14ac:dyDescent="0.25">
      <c r="B14" s="78" t="s">
        <v>121</v>
      </c>
      <c r="C14" s="78" t="s">
        <v>122</v>
      </c>
      <c r="D14" s="95">
        <v>100</v>
      </c>
      <c r="E14" s="111">
        <v>0.84</v>
      </c>
      <c r="F14" s="111">
        <v>3.43</v>
      </c>
      <c r="G14" s="111">
        <v>7.07</v>
      </c>
      <c r="H14" s="111">
        <v>60.69</v>
      </c>
      <c r="I14" s="111">
        <v>0</v>
      </c>
      <c r="J14" s="111">
        <v>7.21</v>
      </c>
      <c r="K14" s="111">
        <v>0</v>
      </c>
      <c r="L14" s="111">
        <v>0.42</v>
      </c>
      <c r="M14" s="111">
        <v>25.2</v>
      </c>
      <c r="N14" s="111">
        <v>10.29</v>
      </c>
      <c r="O14" s="111">
        <v>17.64</v>
      </c>
      <c r="P14" s="111">
        <v>0.84</v>
      </c>
      <c r="R14" s="68"/>
    </row>
    <row r="15" spans="2:18" s="61" customFormat="1" ht="33" customHeight="1" x14ac:dyDescent="0.25">
      <c r="B15" s="90" t="s">
        <v>82</v>
      </c>
      <c r="C15" s="90" t="s">
        <v>83</v>
      </c>
      <c r="D15" s="135">
        <v>250</v>
      </c>
      <c r="E15" s="109">
        <f>SUM(1.97/250*300)</f>
        <v>2.3639999999999999</v>
      </c>
      <c r="F15" s="109">
        <f>SUM(2.71/250*300)</f>
        <v>3.2520000000000002</v>
      </c>
      <c r="G15" s="109">
        <f>SUM(12.11/250*300)</f>
        <v>14.531999999999998</v>
      </c>
      <c r="H15" s="109">
        <f>SUM(185.75/250*300)</f>
        <v>222.9</v>
      </c>
      <c r="I15" s="109">
        <f>SUM(0.09/250*300)</f>
        <v>0.10799999999999998</v>
      </c>
      <c r="J15" s="109">
        <f>SUM(8.25/250*300)</f>
        <v>9.9</v>
      </c>
      <c r="K15" s="109">
        <f>SUM(0.06/250*300)</f>
        <v>7.1999999999999995E-2</v>
      </c>
      <c r="L15" s="109">
        <f>SUM(0.99/250*300)</f>
        <v>1.1879999999999999</v>
      </c>
      <c r="M15" s="109">
        <f>SUM(26.7/250*300)</f>
        <v>32.04</v>
      </c>
      <c r="N15" s="109">
        <f>SUM(22.78/250*300)</f>
        <v>27.336000000000002</v>
      </c>
      <c r="O15" s="109">
        <f>SUM(55.98/250*300)</f>
        <v>67.175999999999988</v>
      </c>
      <c r="P15" s="109">
        <f>SUM(0.88/250*300)</f>
        <v>1.056</v>
      </c>
      <c r="Q15" s="53"/>
      <c r="R15" s="65"/>
    </row>
    <row r="16" spans="2:18" s="69" customFormat="1" ht="18.75" customHeight="1" x14ac:dyDescent="0.25">
      <c r="B16" s="77" t="s">
        <v>106</v>
      </c>
      <c r="C16" s="77" t="s">
        <v>107</v>
      </c>
      <c r="D16" s="134">
        <v>120</v>
      </c>
      <c r="E16" s="96">
        <v>22.8</v>
      </c>
      <c r="F16" s="96">
        <v>1.44</v>
      </c>
      <c r="G16" s="96">
        <v>1.2</v>
      </c>
      <c r="H16" s="96">
        <v>219.36</v>
      </c>
      <c r="I16" s="96">
        <v>0.24</v>
      </c>
      <c r="J16" s="96">
        <v>0.72</v>
      </c>
      <c r="K16" s="96">
        <v>0.24</v>
      </c>
      <c r="L16" s="96">
        <v>1.44</v>
      </c>
      <c r="M16" s="96">
        <v>95.52</v>
      </c>
      <c r="N16" s="96">
        <v>77.760000000000005</v>
      </c>
      <c r="O16" s="96">
        <v>336.24</v>
      </c>
      <c r="P16" s="96">
        <v>1.44</v>
      </c>
      <c r="Q16" s="49"/>
      <c r="R16" s="68"/>
    </row>
    <row r="17" spans="2:18" s="69" customFormat="1" ht="15.75" customHeight="1" x14ac:dyDescent="0.25">
      <c r="B17" s="93" t="s">
        <v>31</v>
      </c>
      <c r="C17" s="93" t="s">
        <v>32</v>
      </c>
      <c r="D17" s="94">
        <v>50</v>
      </c>
      <c r="E17" s="94">
        <v>1.3</v>
      </c>
      <c r="F17" s="94">
        <v>2.4</v>
      </c>
      <c r="G17" s="94">
        <v>4.2</v>
      </c>
      <c r="H17" s="94">
        <v>34</v>
      </c>
      <c r="I17" s="94">
        <v>7.4999999999999997E-2</v>
      </c>
      <c r="J17" s="94">
        <v>0.04</v>
      </c>
      <c r="K17" s="94">
        <v>2.8000000000000001E-2</v>
      </c>
      <c r="L17" s="94">
        <v>0.15</v>
      </c>
      <c r="M17" s="94">
        <v>7.9</v>
      </c>
      <c r="N17" s="94">
        <v>3</v>
      </c>
      <c r="O17" s="94">
        <v>5.32</v>
      </c>
      <c r="P17" s="94">
        <v>0.48</v>
      </c>
      <c r="Q17" s="47"/>
      <c r="R17" s="68"/>
    </row>
    <row r="18" spans="2:18" s="69" customFormat="1" ht="18.75" customHeight="1" x14ac:dyDescent="0.25">
      <c r="B18" s="66" t="s">
        <v>57</v>
      </c>
      <c r="C18" s="66" t="s">
        <v>58</v>
      </c>
      <c r="D18" s="67">
        <v>230</v>
      </c>
      <c r="E18" s="67">
        <v>21.62</v>
      </c>
      <c r="F18" s="67">
        <v>10.58</v>
      </c>
      <c r="G18" s="67">
        <v>25.75</v>
      </c>
      <c r="H18" s="67">
        <v>394.83</v>
      </c>
      <c r="I18" s="67">
        <v>0.86</v>
      </c>
      <c r="J18" s="67">
        <v>0</v>
      </c>
      <c r="K18" s="67">
        <v>1.33</v>
      </c>
      <c r="L18" s="67">
        <v>0</v>
      </c>
      <c r="M18" s="67">
        <v>123.63</v>
      </c>
      <c r="N18" s="67">
        <v>113.24</v>
      </c>
      <c r="O18" s="67">
        <v>350.52</v>
      </c>
      <c r="P18" s="67">
        <v>7.2</v>
      </c>
      <c r="Q18" s="47"/>
      <c r="R18" s="68"/>
    </row>
    <row r="19" spans="2:18" s="69" customFormat="1" ht="18.75" customHeight="1" x14ac:dyDescent="0.25">
      <c r="B19" s="66" t="s">
        <v>133</v>
      </c>
      <c r="C19" s="78" t="s">
        <v>47</v>
      </c>
      <c r="D19" s="132">
        <v>200</v>
      </c>
      <c r="E19" s="132">
        <v>0.6</v>
      </c>
      <c r="F19" s="132">
        <v>0</v>
      </c>
      <c r="G19" s="132">
        <v>25.4</v>
      </c>
      <c r="H19" s="132">
        <v>98</v>
      </c>
      <c r="I19" s="132">
        <v>0.03</v>
      </c>
      <c r="J19" s="132">
        <v>46.8</v>
      </c>
      <c r="K19" s="132">
        <v>0</v>
      </c>
      <c r="L19" s="132">
        <v>0</v>
      </c>
      <c r="M19" s="132">
        <v>32.4</v>
      </c>
      <c r="N19" s="132">
        <v>21</v>
      </c>
      <c r="O19" s="132">
        <v>25</v>
      </c>
      <c r="P19" s="132">
        <v>0.7</v>
      </c>
      <c r="Q19" s="11"/>
      <c r="R19" s="68"/>
    </row>
    <row r="20" spans="2:18" x14ac:dyDescent="0.25">
      <c r="B20" s="4"/>
      <c r="C20" s="26" t="s">
        <v>88</v>
      </c>
      <c r="D20" s="36">
        <v>60</v>
      </c>
      <c r="E20" s="36">
        <v>3.06</v>
      </c>
      <c r="F20" s="36">
        <v>0.6</v>
      </c>
      <c r="G20" s="36">
        <v>25.5</v>
      </c>
      <c r="H20" s="36">
        <v>144</v>
      </c>
      <c r="I20" s="36">
        <v>0.12</v>
      </c>
      <c r="J20" s="36">
        <v>0</v>
      </c>
      <c r="K20" s="36">
        <v>0</v>
      </c>
      <c r="L20" s="36">
        <v>1.32</v>
      </c>
      <c r="M20" s="36">
        <v>21</v>
      </c>
      <c r="N20" s="36">
        <v>28.2</v>
      </c>
      <c r="O20" s="36">
        <v>94.8</v>
      </c>
      <c r="P20" s="36">
        <v>2.34</v>
      </c>
      <c r="Q20" s="11"/>
      <c r="R20" s="44"/>
    </row>
    <row r="21" spans="2:18" s="6" customFormat="1" x14ac:dyDescent="0.25">
      <c r="B21" s="1"/>
      <c r="C21" s="1"/>
      <c r="D21" s="1"/>
      <c r="E21" s="30">
        <f>SUM(E14:E20)</f>
        <v>52.58400000000001</v>
      </c>
      <c r="F21" s="30">
        <f>SUM(F14:F20)</f>
        <v>21.702000000000002</v>
      </c>
      <c r="G21" s="30">
        <f>SUM(G14:G20)</f>
        <v>103.65199999999999</v>
      </c>
      <c r="H21" s="30">
        <f>SUM(H14:H20)</f>
        <v>1173.78</v>
      </c>
      <c r="I21" s="1"/>
      <c r="J21" s="1"/>
      <c r="K21" s="1"/>
      <c r="L21" s="1"/>
      <c r="M21" s="1"/>
      <c r="N21" s="1"/>
      <c r="O21" s="1"/>
      <c r="P21" s="1"/>
    </row>
    <row r="22" spans="2:18" x14ac:dyDescent="0.25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</row>
    <row r="23" spans="2:18" ht="15" customHeight="1" x14ac:dyDescent="0.25">
      <c r="B23" s="26"/>
      <c r="C23" s="1" t="s">
        <v>19</v>
      </c>
      <c r="D23" s="26"/>
      <c r="E23" s="31">
        <f>E21+E11</f>
        <v>70.774000000000001</v>
      </c>
      <c r="F23" s="31">
        <f>F21+F11</f>
        <v>60.262</v>
      </c>
      <c r="G23" s="31">
        <f>G21+G11</f>
        <v>207.22199999999998</v>
      </c>
      <c r="H23" s="31">
        <f>H21+H11</f>
        <v>1854.43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opLeftCell="A9" workbookViewId="0">
      <selection activeCell="B2" sqref="B2:P24"/>
    </sheetView>
  </sheetViews>
  <sheetFormatPr defaultRowHeight="15" x14ac:dyDescent="0.25"/>
  <cols>
    <col min="1" max="1" width="2.28515625" style="34" customWidth="1"/>
    <col min="2" max="2" width="9.140625" style="34"/>
    <col min="3" max="3" width="20.28515625" style="34" customWidth="1"/>
    <col min="4" max="4" width="7.28515625" style="34" customWidth="1"/>
    <col min="5" max="5" width="6.7109375" style="34" customWidth="1"/>
    <col min="6" max="7" width="7.5703125" style="34" customWidth="1"/>
    <col min="8" max="8" width="9.140625" style="34" customWidth="1"/>
    <col min="9" max="9" width="6.28515625" style="34" customWidth="1"/>
    <col min="10" max="11" width="6.42578125" style="34" customWidth="1"/>
    <col min="12" max="12" width="5.140625" style="34" customWidth="1"/>
    <col min="13" max="13" width="6.5703125" style="34" customWidth="1"/>
    <col min="14" max="14" width="6.42578125" style="34" customWidth="1"/>
    <col min="15" max="15" width="6.5703125" style="34" customWidth="1"/>
    <col min="16" max="16" width="6.42578125" style="34" customWidth="1"/>
    <col min="17" max="16384" width="9.140625" style="34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3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73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98" customFormat="1" ht="20.25" customHeight="1" x14ac:dyDescent="0.25">
      <c r="B7" s="66" t="s">
        <v>136</v>
      </c>
      <c r="C7" s="66" t="s">
        <v>135</v>
      </c>
      <c r="D7" s="95">
        <v>100</v>
      </c>
      <c r="E7" s="96">
        <v>28</v>
      </c>
      <c r="F7" s="96">
        <v>25.6</v>
      </c>
      <c r="G7" s="96">
        <v>0.26</v>
      </c>
      <c r="H7" s="96">
        <v>366</v>
      </c>
      <c r="I7" s="96">
        <v>0.4</v>
      </c>
      <c r="J7" s="96">
        <v>1.7</v>
      </c>
      <c r="K7" s="96">
        <v>0.06</v>
      </c>
      <c r="L7" s="96">
        <v>2.8</v>
      </c>
      <c r="M7" s="96">
        <v>37.5</v>
      </c>
      <c r="N7" s="96">
        <v>56.2</v>
      </c>
      <c r="O7" s="96">
        <v>375</v>
      </c>
      <c r="P7" s="96">
        <v>1.1200000000000001</v>
      </c>
      <c r="Q7" s="8"/>
      <c r="R7" s="97"/>
    </row>
    <row r="8" spans="2:18" s="121" customFormat="1" ht="30" customHeight="1" x14ac:dyDescent="0.25">
      <c r="B8" s="72" t="s">
        <v>162</v>
      </c>
      <c r="C8" s="72" t="s">
        <v>163</v>
      </c>
      <c r="D8" s="73">
        <v>200</v>
      </c>
      <c r="E8" s="73">
        <v>5.25</v>
      </c>
      <c r="F8" s="73">
        <v>7.05</v>
      </c>
      <c r="G8" s="73">
        <v>54.12</v>
      </c>
      <c r="H8" s="73">
        <v>301.05</v>
      </c>
      <c r="I8" s="73">
        <v>0.13300000000000001</v>
      </c>
      <c r="J8" s="73">
        <v>0</v>
      </c>
      <c r="K8" s="73">
        <v>5.2999999999999999E-2</v>
      </c>
      <c r="L8" s="73">
        <v>1.45</v>
      </c>
      <c r="M8" s="73">
        <v>65.38</v>
      </c>
      <c r="N8" s="73">
        <v>32.07</v>
      </c>
      <c r="O8" s="73">
        <v>213.6</v>
      </c>
      <c r="P8" s="73">
        <v>1.18</v>
      </c>
      <c r="Q8" s="9"/>
      <c r="R8" s="120"/>
    </row>
    <row r="9" spans="2:18" s="69" customFormat="1" ht="15.75" customHeight="1" x14ac:dyDescent="0.25">
      <c r="B9" s="66" t="s">
        <v>16</v>
      </c>
      <c r="C9" s="66" t="s">
        <v>17</v>
      </c>
      <c r="D9" s="67">
        <v>200</v>
      </c>
      <c r="E9" s="67">
        <v>7.0000000000000007E-2</v>
      </c>
      <c r="F9" s="67">
        <v>0.02</v>
      </c>
      <c r="G9" s="67">
        <v>15</v>
      </c>
      <c r="H9" s="67">
        <v>60</v>
      </c>
      <c r="I9" s="67">
        <v>0</v>
      </c>
      <c r="J9" s="67">
        <v>0.03</v>
      </c>
      <c r="K9" s="67">
        <v>0</v>
      </c>
      <c r="L9" s="67">
        <v>0</v>
      </c>
      <c r="M9" s="67">
        <v>11.1</v>
      </c>
      <c r="N9" s="67">
        <v>1.4</v>
      </c>
      <c r="O9" s="67">
        <v>2.8</v>
      </c>
      <c r="P9" s="67">
        <v>0.28000000000000003</v>
      </c>
      <c r="Q9" s="11"/>
      <c r="R9" s="68"/>
    </row>
    <row r="10" spans="2:18" s="69" customFormat="1" ht="18.75" customHeight="1" x14ac:dyDescent="0.25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 x14ac:dyDescent="0.25">
      <c r="B11" s="66"/>
      <c r="C11" s="72"/>
      <c r="D11" s="74"/>
      <c r="E11" s="75">
        <f>SUM(E7:E10)</f>
        <v>36.159999999999997</v>
      </c>
      <c r="F11" s="75">
        <f>SUM(F7:F10)</f>
        <v>33.07</v>
      </c>
      <c r="G11" s="75">
        <f>SUM(G7:G10)</f>
        <v>87.58</v>
      </c>
      <c r="H11" s="75">
        <f>SUM(H7:H10)</f>
        <v>810.65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 x14ac:dyDescent="0.25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 x14ac:dyDescent="0.25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 x14ac:dyDescent="0.25">
      <c r="B14" s="66" t="s">
        <v>123</v>
      </c>
      <c r="C14" s="66" t="s">
        <v>124</v>
      </c>
      <c r="D14" s="66">
        <v>100</v>
      </c>
      <c r="E14" s="66">
        <v>1.55</v>
      </c>
      <c r="F14" s="66">
        <v>14.23</v>
      </c>
      <c r="G14" s="66">
        <v>7.16</v>
      </c>
      <c r="H14" s="66">
        <v>135.11000000000001</v>
      </c>
      <c r="I14" s="66">
        <v>0.43</v>
      </c>
      <c r="J14" s="66">
        <v>8.2200000000000006</v>
      </c>
      <c r="K14" s="66">
        <v>0</v>
      </c>
      <c r="L14" s="66">
        <v>0</v>
      </c>
      <c r="M14" s="66">
        <v>24.88</v>
      </c>
      <c r="N14" s="66">
        <v>12</v>
      </c>
      <c r="O14" s="66">
        <v>22.78</v>
      </c>
      <c r="P14" s="66">
        <v>0.67</v>
      </c>
      <c r="R14" s="68"/>
    </row>
    <row r="15" spans="2:18" s="61" customFormat="1" ht="30.75" customHeight="1" x14ac:dyDescent="0.25">
      <c r="B15" s="87" t="s">
        <v>98</v>
      </c>
      <c r="C15" s="87" t="s">
        <v>99</v>
      </c>
      <c r="D15" s="63">
        <v>300</v>
      </c>
      <c r="E15" s="87">
        <v>3.6</v>
      </c>
      <c r="F15" s="87">
        <v>4.2</v>
      </c>
      <c r="G15" s="87">
        <v>20.52</v>
      </c>
      <c r="H15" s="87">
        <v>166.2</v>
      </c>
      <c r="I15" s="87">
        <v>0.12</v>
      </c>
      <c r="J15" s="87">
        <v>0.72</v>
      </c>
      <c r="K15" s="87">
        <v>0</v>
      </c>
      <c r="L15" s="87">
        <v>0.36</v>
      </c>
      <c r="M15" s="87">
        <v>24</v>
      </c>
      <c r="N15" s="87">
        <v>27.36</v>
      </c>
      <c r="O15" s="87">
        <v>72.48</v>
      </c>
      <c r="P15" s="87">
        <v>1.08</v>
      </c>
      <c r="Q15" s="51"/>
      <c r="R15" s="65"/>
    </row>
    <row r="16" spans="2:18" s="69" customFormat="1" ht="33" customHeight="1" x14ac:dyDescent="0.25">
      <c r="B16" s="93" t="s">
        <v>29</v>
      </c>
      <c r="C16" s="93" t="s">
        <v>30</v>
      </c>
      <c r="D16" s="122">
        <v>120</v>
      </c>
      <c r="E16" s="123">
        <v>13.99</v>
      </c>
      <c r="F16" s="123">
        <v>11.4</v>
      </c>
      <c r="G16" s="123">
        <v>7.99</v>
      </c>
      <c r="H16" s="123">
        <v>472.2</v>
      </c>
      <c r="I16" s="123">
        <v>0</v>
      </c>
      <c r="J16" s="123">
        <v>1.6</v>
      </c>
      <c r="K16" s="123">
        <v>0</v>
      </c>
      <c r="L16" s="123">
        <v>0</v>
      </c>
      <c r="M16" s="123">
        <v>13.39</v>
      </c>
      <c r="N16" s="123">
        <v>6.19</v>
      </c>
      <c r="O16" s="123">
        <v>27.41</v>
      </c>
      <c r="P16" s="123">
        <v>0.4</v>
      </c>
      <c r="Q16" s="48"/>
      <c r="R16" s="68"/>
    </row>
    <row r="17" spans="2:18" s="69" customFormat="1" ht="18" customHeight="1" x14ac:dyDescent="0.25">
      <c r="B17" s="66" t="s">
        <v>31</v>
      </c>
      <c r="C17" s="66" t="s">
        <v>32</v>
      </c>
      <c r="D17" s="67">
        <v>50</v>
      </c>
      <c r="E17" s="77">
        <v>1.3</v>
      </c>
      <c r="F17" s="77">
        <v>2.4</v>
      </c>
      <c r="G17" s="77">
        <v>4.2</v>
      </c>
      <c r="H17" s="77">
        <v>34</v>
      </c>
      <c r="I17" s="77">
        <v>7.4999999999999997E-2</v>
      </c>
      <c r="J17" s="77">
        <v>0.04</v>
      </c>
      <c r="K17" s="77">
        <v>2.8000000000000001E-2</v>
      </c>
      <c r="L17" s="77">
        <v>0.15</v>
      </c>
      <c r="M17" s="77">
        <v>7.9</v>
      </c>
      <c r="N17" s="77">
        <v>3</v>
      </c>
      <c r="O17" s="77">
        <v>5.32</v>
      </c>
      <c r="P17" s="77">
        <v>0.48</v>
      </c>
      <c r="Q17" s="47"/>
      <c r="R17" s="68"/>
    </row>
    <row r="18" spans="2:18" s="69" customFormat="1" ht="18.75" customHeight="1" x14ac:dyDescent="0.25">
      <c r="B18" s="66" t="s">
        <v>164</v>
      </c>
      <c r="C18" s="66" t="s">
        <v>165</v>
      </c>
      <c r="D18" s="67">
        <v>200</v>
      </c>
      <c r="E18" s="67">
        <v>4.25</v>
      </c>
      <c r="F18" s="67">
        <v>8.08</v>
      </c>
      <c r="G18" s="67">
        <v>31.05</v>
      </c>
      <c r="H18" s="67">
        <v>213.93</v>
      </c>
      <c r="I18" s="67">
        <v>0.85</v>
      </c>
      <c r="J18" s="67">
        <v>0</v>
      </c>
      <c r="K18" s="67">
        <v>1.33</v>
      </c>
      <c r="L18" s="67">
        <v>0</v>
      </c>
      <c r="M18" s="67">
        <v>123.63</v>
      </c>
      <c r="N18" s="67">
        <v>113.23</v>
      </c>
      <c r="O18" s="67">
        <v>350</v>
      </c>
      <c r="P18" s="67">
        <v>7.2</v>
      </c>
      <c r="Q18" s="47"/>
      <c r="R18" s="68"/>
    </row>
    <row r="19" spans="2:18" s="69" customFormat="1" ht="30" x14ac:dyDescent="0.25">
      <c r="B19" s="72" t="s">
        <v>42</v>
      </c>
      <c r="C19" s="72" t="s">
        <v>43</v>
      </c>
      <c r="D19" s="73">
        <v>200</v>
      </c>
      <c r="E19" s="73">
        <v>0.16</v>
      </c>
      <c r="F19" s="73">
        <v>0.16</v>
      </c>
      <c r="G19" s="73">
        <v>27.88</v>
      </c>
      <c r="H19" s="73">
        <v>114.6</v>
      </c>
      <c r="I19" s="73">
        <v>0.01</v>
      </c>
      <c r="J19" s="73">
        <v>0.9</v>
      </c>
      <c r="K19" s="73">
        <v>0.01</v>
      </c>
      <c r="L19" s="73">
        <v>0.1</v>
      </c>
      <c r="M19" s="73">
        <v>14.18</v>
      </c>
      <c r="N19" s="73">
        <v>5.14</v>
      </c>
      <c r="O19" s="73">
        <v>4.4000000000000004</v>
      </c>
      <c r="P19" s="73">
        <v>0.95</v>
      </c>
      <c r="R19" s="68"/>
    </row>
    <row r="20" spans="2:18" x14ac:dyDescent="0.25">
      <c r="B20" s="4"/>
      <c r="C20" s="26" t="s">
        <v>88</v>
      </c>
      <c r="D20" s="18">
        <v>60</v>
      </c>
      <c r="E20" s="18">
        <v>3.06</v>
      </c>
      <c r="F20" s="18">
        <v>0.6</v>
      </c>
      <c r="G20" s="18">
        <v>25.5</v>
      </c>
      <c r="H20" s="18">
        <v>144</v>
      </c>
      <c r="I20" s="18">
        <v>0.12</v>
      </c>
      <c r="J20" s="18">
        <v>0</v>
      </c>
      <c r="K20" s="18">
        <v>0</v>
      </c>
      <c r="L20" s="18">
        <v>1.32</v>
      </c>
      <c r="M20" s="18">
        <v>21</v>
      </c>
      <c r="N20" s="18">
        <v>28.2</v>
      </c>
      <c r="O20" s="18">
        <v>94.8</v>
      </c>
      <c r="P20" s="18">
        <v>2.34</v>
      </c>
      <c r="Q20" s="11"/>
      <c r="R20" s="44"/>
    </row>
    <row r="21" spans="2:18" s="6" customFormat="1" x14ac:dyDescent="0.25">
      <c r="B21" s="1"/>
      <c r="C21" s="1"/>
      <c r="D21" s="1"/>
      <c r="E21" s="1">
        <f>SUM(E14:E20)</f>
        <v>27.91</v>
      </c>
      <c r="F21" s="1">
        <f>SUM(F14:F20)</f>
        <v>41.069999999999993</v>
      </c>
      <c r="G21" s="1">
        <f>SUM(G14:G20)</f>
        <v>124.3</v>
      </c>
      <c r="H21" s="1">
        <f>SUM(H14:H20)</f>
        <v>1280.04</v>
      </c>
      <c r="I21" s="1"/>
      <c r="J21" s="1"/>
      <c r="K21" s="1"/>
      <c r="L21" s="1"/>
      <c r="M21" s="1"/>
      <c r="N21" s="1"/>
      <c r="O21" s="1"/>
      <c r="P21" s="1"/>
      <c r="Q21" s="15"/>
      <c r="R21" s="43"/>
    </row>
    <row r="22" spans="2:18" x14ac:dyDescent="0.25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  <c r="R22" s="44"/>
    </row>
    <row r="23" spans="2:18" ht="15" customHeight="1" x14ac:dyDescent="0.25">
      <c r="B23" s="26"/>
      <c r="C23" s="1" t="s">
        <v>19</v>
      </c>
      <c r="D23" s="26"/>
      <c r="E23" s="22">
        <f>E21+E11</f>
        <v>64.069999999999993</v>
      </c>
      <c r="F23" s="22">
        <f t="shared" ref="F23:H23" si="0">F21+F11</f>
        <v>74.139999999999986</v>
      </c>
      <c r="G23" s="22">
        <f t="shared" si="0"/>
        <v>211.88</v>
      </c>
      <c r="H23" s="22">
        <f t="shared" si="0"/>
        <v>2090.69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topLeftCell="A8" workbookViewId="0">
      <selection activeCell="B2" sqref="B2:P22"/>
    </sheetView>
  </sheetViews>
  <sheetFormatPr defaultRowHeight="15" x14ac:dyDescent="0.25"/>
  <cols>
    <col min="1" max="1" width="2.85546875" style="32" customWidth="1"/>
    <col min="2" max="2" width="8" style="32" customWidth="1"/>
    <col min="3" max="3" width="21.7109375" style="32" customWidth="1"/>
    <col min="4" max="4" width="7.28515625" style="32" customWidth="1"/>
    <col min="5" max="5" width="6.85546875" style="32" customWidth="1"/>
    <col min="6" max="6" width="7.28515625" style="32" customWidth="1"/>
    <col min="7" max="7" width="8" style="32" customWidth="1"/>
    <col min="8" max="8" width="9.28515625" style="32" customWidth="1"/>
    <col min="9" max="10" width="5" style="32" customWidth="1"/>
    <col min="11" max="12" width="5.140625" style="32" customWidth="1"/>
    <col min="13" max="13" width="6" style="32" customWidth="1"/>
    <col min="14" max="14" width="6.42578125" style="32" customWidth="1"/>
    <col min="15" max="15" width="7.140625" style="32" customWidth="1"/>
    <col min="16" max="16" width="7.42578125" style="32" customWidth="1"/>
    <col min="17" max="16384" width="9.140625" style="32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4.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74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8" s="61" customFormat="1" ht="35.25" customHeight="1" x14ac:dyDescent="0.25">
      <c r="B7" s="59" t="s">
        <v>35</v>
      </c>
      <c r="C7" s="59" t="s">
        <v>137</v>
      </c>
      <c r="D7" s="64">
        <v>250</v>
      </c>
      <c r="E7" s="64">
        <v>23.15</v>
      </c>
      <c r="F7" s="64">
        <v>26.68</v>
      </c>
      <c r="G7" s="64">
        <v>62.5</v>
      </c>
      <c r="H7" s="64">
        <v>487.63</v>
      </c>
      <c r="I7" s="64">
        <v>0.11</v>
      </c>
      <c r="J7" s="64">
        <v>0.11</v>
      </c>
      <c r="K7" s="64">
        <v>0.08</v>
      </c>
      <c r="L7" s="64">
        <v>4.1000000000000002E-2</v>
      </c>
      <c r="M7" s="64">
        <v>173.61</v>
      </c>
      <c r="N7" s="64">
        <v>48.88</v>
      </c>
      <c r="O7" s="64">
        <v>201.38</v>
      </c>
      <c r="P7" s="64">
        <v>0.55000000000000004</v>
      </c>
      <c r="Q7" s="51"/>
    </row>
    <row r="8" spans="2:18" s="61" customFormat="1" ht="19.5" customHeight="1" x14ac:dyDescent="0.25">
      <c r="B8" s="66" t="s">
        <v>50</v>
      </c>
      <c r="C8" s="66" t="s">
        <v>51</v>
      </c>
      <c r="D8" s="66">
        <v>200</v>
      </c>
      <c r="E8" s="66">
        <v>0</v>
      </c>
      <c r="F8" s="66">
        <v>0</v>
      </c>
      <c r="G8" s="66">
        <v>24.6</v>
      </c>
      <c r="H8" s="66">
        <v>91</v>
      </c>
      <c r="I8" s="66">
        <v>0</v>
      </c>
      <c r="J8" s="66">
        <v>0</v>
      </c>
      <c r="K8" s="66">
        <v>0</v>
      </c>
      <c r="L8" s="66">
        <v>0</v>
      </c>
      <c r="M8" s="66">
        <v>0.7</v>
      </c>
      <c r="N8" s="66">
        <v>0</v>
      </c>
      <c r="O8" s="66">
        <v>0</v>
      </c>
      <c r="P8" s="66">
        <v>0.1</v>
      </c>
      <c r="Q8" s="51"/>
    </row>
    <row r="9" spans="2:18" s="61" customFormat="1" ht="18.75" customHeight="1" x14ac:dyDescent="0.25">
      <c r="B9" s="86"/>
      <c r="C9" s="62" t="s">
        <v>23</v>
      </c>
      <c r="D9" s="63">
        <v>40</v>
      </c>
      <c r="E9" s="63">
        <v>2.84</v>
      </c>
      <c r="F9" s="63">
        <v>0.4</v>
      </c>
      <c r="G9" s="63">
        <v>18.2</v>
      </c>
      <c r="H9" s="63">
        <v>83.6</v>
      </c>
      <c r="I9" s="63">
        <v>0.08</v>
      </c>
      <c r="J9" s="63">
        <v>0</v>
      </c>
      <c r="K9" s="63">
        <v>0</v>
      </c>
      <c r="L9" s="63">
        <v>0.4</v>
      </c>
      <c r="M9" s="63">
        <v>9.1999999999999993</v>
      </c>
      <c r="N9" s="63">
        <v>13.2</v>
      </c>
      <c r="O9" s="63">
        <v>33.6</v>
      </c>
      <c r="P9" s="63">
        <v>0.76</v>
      </c>
      <c r="Q9" s="53"/>
    </row>
    <row r="10" spans="2:18" s="61" customFormat="1" ht="18.75" customHeight="1" x14ac:dyDescent="0.25">
      <c r="B10" s="59"/>
      <c r="C10" s="62"/>
      <c r="D10" s="87"/>
      <c r="E10" s="88">
        <f>SUM(E7:E9)</f>
        <v>25.99</v>
      </c>
      <c r="F10" s="88">
        <f>SUM(F7:F9)</f>
        <v>27.08</v>
      </c>
      <c r="G10" s="88">
        <f>SUM(G7:G9)</f>
        <v>105.3</v>
      </c>
      <c r="H10" s="88">
        <f>SUM(H7:H9)</f>
        <v>662.23</v>
      </c>
      <c r="I10" s="87"/>
      <c r="J10" s="87"/>
      <c r="K10" s="87"/>
      <c r="L10" s="87"/>
      <c r="M10" s="87"/>
      <c r="N10" s="87"/>
      <c r="O10" s="87"/>
      <c r="P10" s="60"/>
      <c r="Q10" s="110"/>
    </row>
    <row r="11" spans="2:18" s="61" customFormat="1" x14ac:dyDescent="0.25"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  <c r="M11" s="59"/>
      <c r="N11" s="59"/>
      <c r="O11" s="59"/>
      <c r="P11" s="59"/>
      <c r="Q11" s="65"/>
    </row>
    <row r="12" spans="2:18" s="61" customFormat="1" x14ac:dyDescent="0.25">
      <c r="B12" s="90"/>
      <c r="C12" s="91" t="s">
        <v>21</v>
      </c>
      <c r="D12" s="90"/>
      <c r="E12" s="92"/>
      <c r="F12" s="92"/>
      <c r="G12" s="92"/>
      <c r="H12" s="92"/>
      <c r="I12" s="90"/>
      <c r="J12" s="90"/>
      <c r="K12" s="90"/>
      <c r="L12" s="90"/>
      <c r="M12" s="90"/>
      <c r="N12" s="90"/>
      <c r="O12" s="90"/>
      <c r="P12" s="90"/>
      <c r="Q12" s="65"/>
    </row>
    <row r="13" spans="2:18" s="61" customFormat="1" ht="30" x14ac:dyDescent="0.25">
      <c r="B13" s="66" t="s">
        <v>121</v>
      </c>
      <c r="C13" s="66" t="s">
        <v>122</v>
      </c>
      <c r="D13" s="95">
        <v>100</v>
      </c>
      <c r="E13" s="111">
        <v>0.84</v>
      </c>
      <c r="F13" s="111">
        <v>3.43</v>
      </c>
      <c r="G13" s="111">
        <v>7.07</v>
      </c>
      <c r="H13" s="111">
        <v>60.69</v>
      </c>
      <c r="I13" s="111">
        <v>0</v>
      </c>
      <c r="J13" s="111">
        <v>7.21</v>
      </c>
      <c r="K13" s="111">
        <v>0</v>
      </c>
      <c r="L13" s="111">
        <v>0.42</v>
      </c>
      <c r="M13" s="111">
        <v>25.2</v>
      </c>
      <c r="N13" s="111">
        <v>10.29</v>
      </c>
      <c r="O13" s="111">
        <v>17.64</v>
      </c>
      <c r="P13" s="111">
        <v>0.84</v>
      </c>
      <c r="Q13" s="65"/>
    </row>
    <row r="14" spans="2:18" s="115" customFormat="1" ht="30.75" customHeight="1" x14ac:dyDescent="0.25">
      <c r="B14" s="112" t="s">
        <v>52</v>
      </c>
      <c r="C14" s="112" t="s">
        <v>53</v>
      </c>
      <c r="D14" s="113">
        <v>300</v>
      </c>
      <c r="E14" s="114">
        <v>12.12</v>
      </c>
      <c r="F14" s="114">
        <v>8.76</v>
      </c>
      <c r="G14" s="114">
        <v>58.08</v>
      </c>
      <c r="H14" s="114">
        <v>356.76</v>
      </c>
      <c r="I14" s="114">
        <v>0.12</v>
      </c>
      <c r="J14" s="114">
        <v>0.48</v>
      </c>
      <c r="K14" s="114">
        <v>0.84</v>
      </c>
      <c r="L14" s="114">
        <v>0.12</v>
      </c>
      <c r="M14" s="114">
        <v>37.92</v>
      </c>
      <c r="N14" s="114">
        <v>17.399999999999999</v>
      </c>
      <c r="O14" s="114">
        <v>114.36</v>
      </c>
      <c r="P14" s="114">
        <v>144</v>
      </c>
      <c r="Q14" s="54"/>
    </row>
    <row r="15" spans="2:18" s="116" customFormat="1" ht="18.75" customHeight="1" x14ac:dyDescent="0.25">
      <c r="B15" s="66" t="s">
        <v>38</v>
      </c>
      <c r="C15" s="66" t="s">
        <v>44</v>
      </c>
      <c r="D15" s="95">
        <v>100</v>
      </c>
      <c r="E15" s="96">
        <v>16.920000000000002</v>
      </c>
      <c r="F15" s="96">
        <v>14.92</v>
      </c>
      <c r="G15" s="96">
        <v>10.72</v>
      </c>
      <c r="H15" s="96">
        <v>322.18</v>
      </c>
      <c r="I15" s="96">
        <v>0</v>
      </c>
      <c r="J15" s="96">
        <v>0.92</v>
      </c>
      <c r="K15" s="96">
        <v>0.36</v>
      </c>
      <c r="L15" s="96">
        <v>4.3600000000000003</v>
      </c>
      <c r="M15" s="96">
        <v>97.46</v>
      </c>
      <c r="N15" s="96">
        <v>23.28</v>
      </c>
      <c r="O15" s="96">
        <v>193.82</v>
      </c>
      <c r="P15" s="96">
        <v>1.46</v>
      </c>
      <c r="Q15" s="45"/>
    </row>
    <row r="16" spans="2:18" s="116" customFormat="1" ht="18.75" customHeight="1" x14ac:dyDescent="0.25">
      <c r="B16" s="78" t="s">
        <v>94</v>
      </c>
      <c r="C16" s="78" t="s">
        <v>95</v>
      </c>
      <c r="D16" s="117">
        <v>230</v>
      </c>
      <c r="E16" s="117">
        <v>8.4700000000000006</v>
      </c>
      <c r="F16" s="117">
        <v>13.54</v>
      </c>
      <c r="G16" s="117">
        <v>26.56</v>
      </c>
      <c r="H16" s="117">
        <v>188.51</v>
      </c>
      <c r="I16" s="117">
        <v>0</v>
      </c>
      <c r="J16" s="117">
        <v>36.340000000000003</v>
      </c>
      <c r="K16" s="117">
        <v>0.15</v>
      </c>
      <c r="L16" s="117">
        <v>1.38</v>
      </c>
      <c r="M16" s="117">
        <v>92.61</v>
      </c>
      <c r="N16" s="117">
        <v>33.39</v>
      </c>
      <c r="O16" s="117">
        <v>65.290000000000006</v>
      </c>
      <c r="P16" s="77">
        <v>2.08</v>
      </c>
      <c r="Q16" s="46"/>
    </row>
    <row r="17" spans="2:17" s="116" customFormat="1" ht="30" x14ac:dyDescent="0.25">
      <c r="B17" s="66" t="s">
        <v>96</v>
      </c>
      <c r="C17" s="66" t="s">
        <v>97</v>
      </c>
      <c r="D17" s="66">
        <v>200</v>
      </c>
      <c r="E17" s="66">
        <v>2.79</v>
      </c>
      <c r="F17" s="66">
        <v>2.5499999999999998</v>
      </c>
      <c r="G17" s="66">
        <v>13.27</v>
      </c>
      <c r="H17" s="66">
        <v>87.25</v>
      </c>
      <c r="I17" s="66">
        <v>2.4E-2</v>
      </c>
      <c r="J17" s="66">
        <v>0.4</v>
      </c>
      <c r="K17" s="66">
        <v>1.6E-2</v>
      </c>
      <c r="L17" s="66">
        <v>1.6E-2</v>
      </c>
      <c r="M17" s="66">
        <v>122.8</v>
      </c>
      <c r="N17" s="66">
        <v>13.6</v>
      </c>
      <c r="O17" s="66">
        <v>87.6</v>
      </c>
      <c r="P17" s="66">
        <v>87.6</v>
      </c>
      <c r="Q17" s="46"/>
    </row>
    <row r="18" spans="2:17" s="116" customFormat="1" x14ac:dyDescent="0.25">
      <c r="B18" s="118"/>
      <c r="C18" s="66" t="s">
        <v>88</v>
      </c>
      <c r="D18" s="77">
        <v>60</v>
      </c>
      <c r="E18" s="77">
        <v>3.06</v>
      </c>
      <c r="F18" s="77">
        <v>0.6</v>
      </c>
      <c r="G18" s="77">
        <v>25.5</v>
      </c>
      <c r="H18" s="77">
        <v>144</v>
      </c>
      <c r="I18" s="77">
        <v>0.12</v>
      </c>
      <c r="J18" s="77">
        <v>0</v>
      </c>
      <c r="K18" s="77">
        <v>0</v>
      </c>
      <c r="L18" s="77">
        <v>1.32</v>
      </c>
      <c r="M18" s="77">
        <v>21</v>
      </c>
      <c r="N18" s="77">
        <v>28.2</v>
      </c>
      <c r="O18" s="77">
        <v>94.8</v>
      </c>
      <c r="P18" s="77">
        <v>2.34</v>
      </c>
      <c r="Q18" s="46"/>
    </row>
    <row r="19" spans="2:17" s="76" customFormat="1" x14ac:dyDescent="0.25">
      <c r="B19" s="106"/>
      <c r="C19" s="106"/>
      <c r="D19" s="106"/>
      <c r="E19" s="119">
        <f>SUM(E13:E18)</f>
        <v>44.2</v>
      </c>
      <c r="F19" s="119">
        <f>SUM(F13:F18)</f>
        <v>43.8</v>
      </c>
      <c r="G19" s="119">
        <f>SUM(G13:G18)</f>
        <v>141.19999999999999</v>
      </c>
      <c r="H19" s="119">
        <f>SUM(H13:H18)</f>
        <v>1159.3899999999999</v>
      </c>
      <c r="I19" s="106"/>
      <c r="J19" s="106"/>
      <c r="K19" s="106"/>
      <c r="L19" s="106"/>
      <c r="M19" s="106"/>
      <c r="N19" s="106"/>
      <c r="O19" s="106"/>
      <c r="P19" s="106"/>
      <c r="Q19" s="15"/>
    </row>
    <row r="20" spans="2:17" x14ac:dyDescent="0.25">
      <c r="B20" s="26"/>
      <c r="C20" s="26"/>
      <c r="D20" s="26"/>
      <c r="E20" s="2"/>
      <c r="F20" s="2"/>
      <c r="G20" s="2"/>
      <c r="H20" s="2"/>
      <c r="I20" s="26"/>
      <c r="J20" s="26"/>
      <c r="K20" s="26"/>
      <c r="L20" s="26"/>
      <c r="M20" s="26"/>
      <c r="N20" s="26"/>
      <c r="O20" s="26"/>
      <c r="P20" s="26"/>
    </row>
    <row r="21" spans="2:17" ht="15" customHeight="1" x14ac:dyDescent="0.25">
      <c r="B21" s="26"/>
      <c r="C21" s="1" t="s">
        <v>19</v>
      </c>
      <c r="D21" s="26"/>
      <c r="E21" s="23">
        <f>E19+E10</f>
        <v>70.19</v>
      </c>
      <c r="F21" s="23">
        <f>F19+F10</f>
        <v>70.88</v>
      </c>
      <c r="G21" s="23">
        <f>G19+G10</f>
        <v>246.5</v>
      </c>
      <c r="H21" s="23">
        <f>H19+H10</f>
        <v>1821.62</v>
      </c>
      <c r="I21" s="26"/>
      <c r="J21" s="26"/>
      <c r="K21" s="26"/>
      <c r="L21" s="26"/>
      <c r="M21" s="26"/>
      <c r="N21" s="26"/>
      <c r="O21" s="26"/>
      <c r="P21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"/>
  <sheetViews>
    <sheetView topLeftCell="A7" workbookViewId="0">
      <selection activeCell="B2" sqref="B2:P21"/>
    </sheetView>
  </sheetViews>
  <sheetFormatPr defaultRowHeight="15" x14ac:dyDescent="0.25"/>
  <cols>
    <col min="1" max="1" width="3.42578125" style="27" customWidth="1"/>
    <col min="2" max="2" width="8.42578125" style="27" customWidth="1"/>
    <col min="3" max="3" width="21.140625" style="27" customWidth="1"/>
    <col min="4" max="4" width="7" style="27" customWidth="1"/>
    <col min="5" max="5" width="6.42578125" style="27" customWidth="1"/>
    <col min="6" max="6" width="6.85546875" style="27" customWidth="1"/>
    <col min="7" max="7" width="7.7109375" style="27" customWidth="1"/>
    <col min="8" max="8" width="8.140625" style="27" customWidth="1"/>
    <col min="9" max="10" width="5.7109375" style="27" customWidth="1"/>
    <col min="11" max="11" width="5.140625" style="27" customWidth="1"/>
    <col min="12" max="12" width="6.42578125" style="27" customWidth="1"/>
    <col min="13" max="13" width="6.85546875" style="27" customWidth="1"/>
    <col min="14" max="14" width="7.5703125" style="27" customWidth="1"/>
    <col min="15" max="15" width="6.140625" style="27" customWidth="1"/>
    <col min="16" max="16" width="6.5703125" style="27" customWidth="1"/>
    <col min="17" max="16384" width="9.140625" style="27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6.7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75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9" customFormat="1" ht="30" x14ac:dyDescent="0.25">
      <c r="B7" s="78" t="s">
        <v>90</v>
      </c>
      <c r="C7" s="78" t="s">
        <v>89</v>
      </c>
      <c r="D7" s="124">
        <v>230</v>
      </c>
      <c r="E7" s="125">
        <v>18.05</v>
      </c>
      <c r="F7" s="125">
        <v>21.23</v>
      </c>
      <c r="G7" s="125">
        <v>45.49</v>
      </c>
      <c r="H7" s="125">
        <v>471.53</v>
      </c>
      <c r="I7" s="125">
        <v>0</v>
      </c>
      <c r="J7" s="125">
        <v>4.7300000000000004</v>
      </c>
      <c r="K7" s="125">
        <v>0</v>
      </c>
      <c r="L7" s="125">
        <v>0.03</v>
      </c>
      <c r="M7" s="125">
        <v>312.16000000000003</v>
      </c>
      <c r="N7" s="125">
        <v>20.57</v>
      </c>
      <c r="O7" s="125">
        <v>39.74</v>
      </c>
      <c r="P7" s="125">
        <v>1.02</v>
      </c>
      <c r="Q7" s="8"/>
      <c r="R7" s="68"/>
    </row>
    <row r="8" spans="2:18" s="69" customFormat="1" ht="30.75" customHeight="1" x14ac:dyDescent="0.25">
      <c r="B8" s="66" t="s">
        <v>36</v>
      </c>
      <c r="C8" s="66" t="s">
        <v>37</v>
      </c>
      <c r="D8" s="67">
        <v>200</v>
      </c>
      <c r="E8" s="67">
        <v>0.13</v>
      </c>
      <c r="F8" s="67">
        <v>0.02</v>
      </c>
      <c r="G8" s="67">
        <v>15.2</v>
      </c>
      <c r="H8" s="67">
        <v>62</v>
      </c>
      <c r="I8" s="67" t="s">
        <v>18</v>
      </c>
      <c r="J8" s="67">
        <v>2.83</v>
      </c>
      <c r="K8" s="67" t="s">
        <v>18</v>
      </c>
      <c r="L8" s="67" t="s">
        <v>18</v>
      </c>
      <c r="M8" s="67">
        <v>14.2</v>
      </c>
      <c r="N8" s="67">
        <v>2.4</v>
      </c>
      <c r="O8" s="67">
        <v>4.4000000000000004</v>
      </c>
      <c r="P8" s="67">
        <v>0.36</v>
      </c>
      <c r="R8" s="68"/>
    </row>
    <row r="9" spans="2:18" s="69" customFormat="1" ht="18.75" customHeight="1" x14ac:dyDescent="0.25">
      <c r="B9" s="71"/>
      <c r="C9" s="72" t="s">
        <v>23</v>
      </c>
      <c r="D9" s="74">
        <v>40</v>
      </c>
      <c r="E9" s="74">
        <v>2.84</v>
      </c>
      <c r="F9" s="74">
        <v>0.4</v>
      </c>
      <c r="G9" s="74">
        <v>18.2</v>
      </c>
      <c r="H9" s="74">
        <v>83.6</v>
      </c>
      <c r="I9" s="74">
        <v>0.08</v>
      </c>
      <c r="J9" s="74">
        <v>0</v>
      </c>
      <c r="K9" s="74">
        <v>0</v>
      </c>
      <c r="L9" s="74">
        <v>0.4</v>
      </c>
      <c r="M9" s="74">
        <v>9.1999999999999993</v>
      </c>
      <c r="N9" s="74">
        <v>13.2</v>
      </c>
      <c r="O9" s="74">
        <v>33.6</v>
      </c>
      <c r="P9" s="74">
        <v>0.76</v>
      </c>
      <c r="Q9" s="47"/>
      <c r="R9" s="68"/>
    </row>
    <row r="10" spans="2:18" s="69" customFormat="1" ht="18.75" customHeight="1" x14ac:dyDescent="0.25">
      <c r="B10" s="66"/>
      <c r="C10" s="72"/>
      <c r="D10" s="74"/>
      <c r="E10" s="75">
        <f>SUM(E7:E9)</f>
        <v>21.02</v>
      </c>
      <c r="F10" s="75">
        <f>SUM(F7:F9)</f>
        <v>21.65</v>
      </c>
      <c r="G10" s="75">
        <f>SUM(G7:G9)</f>
        <v>78.89</v>
      </c>
      <c r="H10" s="75">
        <f>SUM(H7:H9)</f>
        <v>617.13</v>
      </c>
      <c r="I10" s="74"/>
      <c r="J10" s="74"/>
      <c r="K10" s="74"/>
      <c r="L10" s="74"/>
      <c r="M10" s="74"/>
      <c r="N10" s="74"/>
      <c r="O10" s="74"/>
      <c r="P10" s="74"/>
      <c r="Q10" s="76"/>
      <c r="R10" s="68"/>
    </row>
    <row r="11" spans="2:18" s="69" customFormat="1" x14ac:dyDescent="0.25">
      <c r="B11" s="66"/>
      <c r="C11" s="66"/>
      <c r="D11" s="66"/>
      <c r="E11" s="77"/>
      <c r="F11" s="77"/>
      <c r="G11" s="77"/>
      <c r="H11" s="77"/>
      <c r="I11" s="66"/>
      <c r="J11" s="66"/>
      <c r="K11" s="66"/>
      <c r="L11" s="66"/>
      <c r="M11" s="66"/>
      <c r="N11" s="66"/>
      <c r="O11" s="66"/>
      <c r="P11" s="66"/>
      <c r="R11" s="68"/>
    </row>
    <row r="12" spans="2:18" s="69" customFormat="1" x14ac:dyDescent="0.25">
      <c r="B12" s="78"/>
      <c r="C12" s="79" t="s">
        <v>21</v>
      </c>
      <c r="D12" s="78"/>
      <c r="E12" s="80"/>
      <c r="F12" s="80"/>
      <c r="G12" s="80"/>
      <c r="H12" s="80"/>
      <c r="I12" s="78"/>
      <c r="J12" s="78"/>
      <c r="K12" s="78"/>
      <c r="L12" s="78"/>
      <c r="M12" s="78"/>
      <c r="N12" s="78"/>
      <c r="O12" s="78"/>
      <c r="P12" s="78"/>
      <c r="R12" s="68"/>
    </row>
    <row r="13" spans="2:18" s="69" customFormat="1" ht="30" x14ac:dyDescent="0.25">
      <c r="B13" s="66" t="s">
        <v>127</v>
      </c>
      <c r="C13" s="66" t="s">
        <v>128</v>
      </c>
      <c r="D13" s="66">
        <v>100</v>
      </c>
      <c r="E13" s="66">
        <v>0.86</v>
      </c>
      <c r="F13" s="66">
        <v>5.22</v>
      </c>
      <c r="G13" s="66">
        <v>7.87</v>
      </c>
      <c r="H13" s="66">
        <v>81.900000000000006</v>
      </c>
      <c r="I13" s="66">
        <v>0.05</v>
      </c>
      <c r="J13" s="66">
        <v>6.95</v>
      </c>
      <c r="K13" s="66">
        <v>0</v>
      </c>
      <c r="L13" s="66">
        <v>0</v>
      </c>
      <c r="M13" s="66">
        <v>21.19</v>
      </c>
      <c r="N13" s="66">
        <v>33.979999999999997</v>
      </c>
      <c r="O13" s="66">
        <v>24</v>
      </c>
      <c r="P13" s="66">
        <v>1.32</v>
      </c>
      <c r="R13" s="68"/>
    </row>
    <row r="14" spans="2:18" s="61" customFormat="1" ht="30.75" customHeight="1" x14ac:dyDescent="0.25">
      <c r="B14" s="62" t="s">
        <v>77</v>
      </c>
      <c r="C14" s="62" t="s">
        <v>78</v>
      </c>
      <c r="D14" s="126">
        <v>300</v>
      </c>
      <c r="E14" s="114">
        <v>2.16</v>
      </c>
      <c r="F14" s="114">
        <v>5.76</v>
      </c>
      <c r="G14" s="114">
        <v>7.32</v>
      </c>
      <c r="H14" s="114">
        <v>208.8</v>
      </c>
      <c r="I14" s="114">
        <v>0</v>
      </c>
      <c r="J14" s="114">
        <v>16.2</v>
      </c>
      <c r="K14" s="114">
        <v>0</v>
      </c>
      <c r="L14" s="114">
        <v>1.2E-2</v>
      </c>
      <c r="M14" s="114">
        <v>55.8</v>
      </c>
      <c r="N14" s="114">
        <v>21.24</v>
      </c>
      <c r="O14" s="114">
        <v>39.24</v>
      </c>
      <c r="P14" s="114">
        <v>0.96</v>
      </c>
      <c r="Q14" s="55"/>
      <c r="R14" s="65"/>
    </row>
    <row r="15" spans="2:18" s="128" customFormat="1" ht="20.25" customHeight="1" x14ac:dyDescent="0.25">
      <c r="B15" s="66" t="s">
        <v>68</v>
      </c>
      <c r="C15" s="66" t="s">
        <v>69</v>
      </c>
      <c r="D15" s="77">
        <v>330</v>
      </c>
      <c r="E15" s="77">
        <v>35.03</v>
      </c>
      <c r="F15" s="77">
        <v>29.88</v>
      </c>
      <c r="G15" s="77">
        <v>73.849999999999994</v>
      </c>
      <c r="H15" s="77">
        <v>746.46</v>
      </c>
      <c r="I15" s="77">
        <v>0.21</v>
      </c>
      <c r="J15" s="77">
        <v>12.46</v>
      </c>
      <c r="K15" s="77">
        <v>0.28000000000000003</v>
      </c>
      <c r="L15" s="77">
        <v>0</v>
      </c>
      <c r="M15" s="77">
        <v>95.78</v>
      </c>
      <c r="N15" s="77">
        <v>111.67</v>
      </c>
      <c r="O15" s="77">
        <v>362.34</v>
      </c>
      <c r="P15" s="77">
        <v>4.07</v>
      </c>
      <c r="Q15" s="50"/>
      <c r="R15" s="127"/>
    </row>
    <row r="16" spans="2:18" s="69" customFormat="1" ht="30" x14ac:dyDescent="0.25">
      <c r="B16" s="66" t="s">
        <v>36</v>
      </c>
      <c r="C16" s="66" t="s">
        <v>37</v>
      </c>
      <c r="D16" s="67">
        <v>200</v>
      </c>
      <c r="E16" s="67">
        <v>0.13</v>
      </c>
      <c r="F16" s="67">
        <v>0.02</v>
      </c>
      <c r="G16" s="67">
        <v>15.2</v>
      </c>
      <c r="H16" s="67">
        <v>62</v>
      </c>
      <c r="I16" s="67" t="s">
        <v>18</v>
      </c>
      <c r="J16" s="67">
        <v>2.83</v>
      </c>
      <c r="K16" s="67" t="s">
        <v>18</v>
      </c>
      <c r="L16" s="67" t="s">
        <v>18</v>
      </c>
      <c r="M16" s="67">
        <v>14.2</v>
      </c>
      <c r="N16" s="67">
        <v>2.4</v>
      </c>
      <c r="O16" s="67">
        <v>4.4000000000000004</v>
      </c>
      <c r="P16" s="67">
        <v>0.36</v>
      </c>
      <c r="Q16" s="11"/>
      <c r="R16" s="68"/>
    </row>
    <row r="17" spans="2:18" x14ac:dyDescent="0.25">
      <c r="B17" s="4"/>
      <c r="C17" s="26" t="s">
        <v>88</v>
      </c>
      <c r="D17" s="18">
        <v>60</v>
      </c>
      <c r="E17" s="18">
        <v>3.06</v>
      </c>
      <c r="F17" s="18">
        <v>0.6</v>
      </c>
      <c r="G17" s="18">
        <v>25.5</v>
      </c>
      <c r="H17" s="18">
        <v>144</v>
      </c>
      <c r="I17" s="18">
        <v>0.12</v>
      </c>
      <c r="J17" s="18">
        <v>0</v>
      </c>
      <c r="K17" s="18">
        <v>0</v>
      </c>
      <c r="L17" s="18">
        <v>1.32</v>
      </c>
      <c r="M17" s="18">
        <v>21</v>
      </c>
      <c r="N17" s="18">
        <v>28.2</v>
      </c>
      <c r="O17" s="18">
        <v>94.8</v>
      </c>
      <c r="P17" s="18">
        <v>2.34</v>
      </c>
      <c r="Q17" s="11"/>
      <c r="R17" s="44"/>
    </row>
    <row r="18" spans="2:18" s="6" customFormat="1" x14ac:dyDescent="0.25">
      <c r="B18" s="1"/>
      <c r="C18" s="1"/>
      <c r="D18" s="1"/>
      <c r="E18" s="17">
        <f>SUM(E13:E17)</f>
        <v>41.240000000000009</v>
      </c>
      <c r="F18" s="17">
        <f>SUM(F13:F17)</f>
        <v>41.480000000000004</v>
      </c>
      <c r="G18" s="17">
        <f>SUM(G13:G17)</f>
        <v>129.74</v>
      </c>
      <c r="H18" s="17">
        <f>SUM(H13:H17)</f>
        <v>1243.1600000000001</v>
      </c>
      <c r="I18" s="1"/>
      <c r="J18" s="1"/>
      <c r="K18" s="1"/>
      <c r="L18" s="1"/>
      <c r="M18" s="1"/>
      <c r="N18" s="1"/>
      <c r="O18" s="1"/>
      <c r="P18" s="1"/>
      <c r="Q18" s="13"/>
      <c r="R18" s="43"/>
    </row>
    <row r="19" spans="2:18" x14ac:dyDescent="0.25">
      <c r="B19" s="26"/>
      <c r="C19" s="26"/>
      <c r="D19" s="26"/>
      <c r="E19" s="2"/>
      <c r="F19" s="2"/>
      <c r="G19" s="2"/>
      <c r="H19" s="2"/>
      <c r="I19" s="26"/>
      <c r="J19" s="26"/>
      <c r="K19" s="26"/>
      <c r="L19" s="26"/>
      <c r="M19" s="26"/>
      <c r="N19" s="26"/>
      <c r="O19" s="26"/>
      <c r="P19" s="26"/>
      <c r="R19" s="44"/>
    </row>
    <row r="20" spans="2:18" ht="15" customHeight="1" x14ac:dyDescent="0.25">
      <c r="B20" s="26"/>
      <c r="C20" s="1" t="s">
        <v>19</v>
      </c>
      <c r="D20" s="26"/>
      <c r="E20" s="23">
        <f>E18+E10</f>
        <v>62.260000000000005</v>
      </c>
      <c r="F20" s="23">
        <f>F18+F10</f>
        <v>63.13</v>
      </c>
      <c r="G20" s="23">
        <f>G18+G10</f>
        <v>208.63</v>
      </c>
      <c r="H20" s="23">
        <f>H18+H10</f>
        <v>1860.29</v>
      </c>
      <c r="I20" s="26"/>
      <c r="J20" s="26"/>
      <c r="K20" s="26"/>
      <c r="L20" s="26"/>
      <c r="M20" s="26"/>
      <c r="N20" s="26"/>
      <c r="O20" s="26"/>
      <c r="P20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opLeftCell="A10" workbookViewId="0">
      <selection activeCell="B2" sqref="B2:P24"/>
    </sheetView>
  </sheetViews>
  <sheetFormatPr defaultRowHeight="15" x14ac:dyDescent="0.25"/>
  <cols>
    <col min="1" max="1" width="1.85546875" style="28" customWidth="1"/>
    <col min="2" max="2" width="9" style="28" customWidth="1"/>
    <col min="3" max="3" width="22.28515625" style="28" customWidth="1"/>
    <col min="4" max="4" width="7.85546875" style="28" customWidth="1"/>
    <col min="5" max="5" width="8" style="28" customWidth="1"/>
    <col min="6" max="6" width="7.5703125" style="28" customWidth="1"/>
    <col min="7" max="7" width="7.42578125" style="28" customWidth="1"/>
    <col min="8" max="8" width="9.85546875" style="28" customWidth="1"/>
    <col min="9" max="9" width="6.140625" style="28" customWidth="1"/>
    <col min="10" max="10" width="7.42578125" style="28" customWidth="1"/>
    <col min="11" max="11" width="6.85546875" style="28" customWidth="1"/>
    <col min="12" max="12" width="7.140625" style="28" customWidth="1"/>
    <col min="13" max="13" width="6.7109375" style="28" customWidth="1"/>
    <col min="14" max="14" width="6.85546875" style="28" customWidth="1"/>
    <col min="15" max="15" width="6.7109375" style="28" customWidth="1"/>
    <col min="16" max="16" width="7.7109375" style="28" customWidth="1"/>
    <col min="17" max="16384" width="9.140625" style="28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2.2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153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9" customFormat="1" ht="18.75" customHeight="1" x14ac:dyDescent="0.25">
      <c r="B7" s="66" t="s">
        <v>29</v>
      </c>
      <c r="C7" s="66" t="s">
        <v>30</v>
      </c>
      <c r="D7" s="95">
        <v>100</v>
      </c>
      <c r="E7" s="96">
        <v>11.66</v>
      </c>
      <c r="F7" s="96">
        <v>9.5</v>
      </c>
      <c r="G7" s="96">
        <v>6.66</v>
      </c>
      <c r="H7" s="96">
        <v>393.5</v>
      </c>
      <c r="I7" s="96">
        <v>0</v>
      </c>
      <c r="J7" s="96">
        <v>1.34</v>
      </c>
      <c r="K7" s="96">
        <v>0</v>
      </c>
      <c r="L7" s="96">
        <v>0</v>
      </c>
      <c r="M7" s="96">
        <v>11.16</v>
      </c>
      <c r="N7" s="96">
        <v>5.16</v>
      </c>
      <c r="O7" s="96">
        <v>22.84</v>
      </c>
      <c r="P7" s="96">
        <v>0.34</v>
      </c>
      <c r="Q7" s="8"/>
      <c r="R7" s="68"/>
    </row>
    <row r="8" spans="2:18" s="69" customFormat="1" ht="31.5" customHeight="1" x14ac:dyDescent="0.25">
      <c r="B8" s="72" t="s">
        <v>166</v>
      </c>
      <c r="C8" s="72" t="s">
        <v>65</v>
      </c>
      <c r="D8" s="73">
        <v>180</v>
      </c>
      <c r="E8" s="73">
        <v>6.48</v>
      </c>
      <c r="F8" s="73">
        <v>6.31</v>
      </c>
      <c r="G8" s="73">
        <v>31.36</v>
      </c>
      <c r="H8" s="73">
        <v>188.33</v>
      </c>
      <c r="I8" s="73">
        <v>0.12</v>
      </c>
      <c r="J8" s="73">
        <v>0</v>
      </c>
      <c r="K8" s="73">
        <v>0.05</v>
      </c>
      <c r="L8" s="73">
        <v>1.3</v>
      </c>
      <c r="M8" s="73">
        <v>58.85</v>
      </c>
      <c r="N8" s="73">
        <v>29.25</v>
      </c>
      <c r="O8" s="73">
        <v>192.24</v>
      </c>
      <c r="P8" s="73">
        <v>1.07</v>
      </c>
      <c r="Q8" s="8"/>
      <c r="R8" s="68"/>
    </row>
    <row r="9" spans="2:18" s="69" customFormat="1" ht="18" customHeight="1" x14ac:dyDescent="0.25">
      <c r="B9" s="66" t="s">
        <v>16</v>
      </c>
      <c r="C9" s="66" t="s">
        <v>17</v>
      </c>
      <c r="D9" s="70">
        <v>200</v>
      </c>
      <c r="E9" s="70">
        <v>7.0000000000000007E-2</v>
      </c>
      <c r="F9" s="70">
        <v>0.02</v>
      </c>
      <c r="G9" s="70">
        <v>15</v>
      </c>
      <c r="H9" s="70">
        <v>60</v>
      </c>
      <c r="I9" s="70" t="s">
        <v>18</v>
      </c>
      <c r="J9" s="70">
        <v>0.03</v>
      </c>
      <c r="K9" s="70" t="s">
        <v>18</v>
      </c>
      <c r="L9" s="70" t="s">
        <v>18</v>
      </c>
      <c r="M9" s="70">
        <v>11.1</v>
      </c>
      <c r="N9" s="70">
        <v>1.4</v>
      </c>
      <c r="O9" s="70">
        <v>2.8</v>
      </c>
      <c r="P9" s="70">
        <v>0.28000000000000003</v>
      </c>
      <c r="Q9" s="8"/>
      <c r="R9" s="68"/>
    </row>
    <row r="10" spans="2:18" s="69" customFormat="1" ht="18.75" customHeight="1" x14ac:dyDescent="0.25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 x14ac:dyDescent="0.25">
      <c r="B11" s="66"/>
      <c r="C11" s="72"/>
      <c r="D11" s="74"/>
      <c r="E11" s="130">
        <f>SUM(E7:E10)</f>
        <v>21.05</v>
      </c>
      <c r="F11" s="130">
        <f>SUM(F7:F10)</f>
        <v>16.229999999999997</v>
      </c>
      <c r="G11" s="75">
        <f>SUM(G7:G10)</f>
        <v>71.22</v>
      </c>
      <c r="H11" s="130">
        <f>SUM(H7:H10)</f>
        <v>725.43000000000006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 x14ac:dyDescent="0.25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 x14ac:dyDescent="0.25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 x14ac:dyDescent="0.25">
      <c r="B14" s="66" t="s">
        <v>130</v>
      </c>
      <c r="C14" s="66" t="s">
        <v>131</v>
      </c>
      <c r="D14" s="66">
        <v>100</v>
      </c>
      <c r="E14" s="66">
        <v>1.42</v>
      </c>
      <c r="F14" s="66">
        <v>10.06</v>
      </c>
      <c r="G14" s="66">
        <v>16.28</v>
      </c>
      <c r="H14" s="66">
        <v>87.46</v>
      </c>
      <c r="I14" s="66">
        <v>3.4000000000000002E-2</v>
      </c>
      <c r="J14" s="66">
        <v>5</v>
      </c>
      <c r="K14" s="66">
        <v>1</v>
      </c>
      <c r="L14" s="66">
        <v>80.819999999999993</v>
      </c>
      <c r="M14" s="66">
        <v>28.1</v>
      </c>
      <c r="N14" s="66">
        <v>16.04</v>
      </c>
      <c r="O14" s="66">
        <v>37.380000000000003</v>
      </c>
      <c r="P14" s="66">
        <v>1.06</v>
      </c>
      <c r="R14" s="68"/>
    </row>
    <row r="15" spans="2:18" s="61" customFormat="1" ht="29.25" customHeight="1" x14ac:dyDescent="0.25">
      <c r="B15" s="62" t="s">
        <v>91</v>
      </c>
      <c r="C15" s="87" t="s">
        <v>92</v>
      </c>
      <c r="D15" s="62">
        <v>300</v>
      </c>
      <c r="E15" s="62">
        <v>11.16</v>
      </c>
      <c r="F15" s="62">
        <v>12.24</v>
      </c>
      <c r="G15" s="62">
        <v>17.16</v>
      </c>
      <c r="H15" s="62">
        <v>216.72</v>
      </c>
      <c r="I15" s="62">
        <v>0</v>
      </c>
      <c r="J15" s="62">
        <v>0.96</v>
      </c>
      <c r="K15" s="62">
        <v>0.12</v>
      </c>
      <c r="L15" s="62">
        <v>2.16</v>
      </c>
      <c r="M15" s="62">
        <v>29.28</v>
      </c>
      <c r="N15" s="62">
        <v>21.72</v>
      </c>
      <c r="O15" s="62">
        <v>114</v>
      </c>
      <c r="P15" s="62">
        <v>1.92</v>
      </c>
      <c r="Q15" s="53"/>
      <c r="R15" s="65"/>
    </row>
    <row r="16" spans="2:18" s="69" customFormat="1" ht="30.75" customHeight="1" x14ac:dyDescent="0.25">
      <c r="B16" s="93" t="s">
        <v>29</v>
      </c>
      <c r="C16" s="93" t="s">
        <v>30</v>
      </c>
      <c r="D16" s="131">
        <v>120</v>
      </c>
      <c r="E16" s="123">
        <v>13.99</v>
      </c>
      <c r="F16" s="123">
        <v>11.2</v>
      </c>
      <c r="G16" s="123">
        <v>7.99</v>
      </c>
      <c r="H16" s="123">
        <v>472.2</v>
      </c>
      <c r="I16" s="123">
        <v>0</v>
      </c>
      <c r="J16" s="123">
        <v>1.61</v>
      </c>
      <c r="K16" s="123">
        <v>0</v>
      </c>
      <c r="L16" s="123">
        <v>0</v>
      </c>
      <c r="M16" s="123">
        <v>13.39</v>
      </c>
      <c r="N16" s="123">
        <v>6.19</v>
      </c>
      <c r="O16" s="123">
        <v>27.41</v>
      </c>
      <c r="P16" s="123">
        <v>0.4</v>
      </c>
      <c r="Q16" s="48"/>
      <c r="R16" s="68"/>
    </row>
    <row r="17" spans="2:18" s="69" customFormat="1" ht="30.75" customHeight="1" x14ac:dyDescent="0.25">
      <c r="B17" s="66" t="s">
        <v>159</v>
      </c>
      <c r="C17" s="66" t="s">
        <v>160</v>
      </c>
      <c r="D17" s="95">
        <v>230</v>
      </c>
      <c r="E17" s="96">
        <v>4.28</v>
      </c>
      <c r="F17" s="96">
        <v>17.100000000000001</v>
      </c>
      <c r="G17" s="96">
        <v>60.92</v>
      </c>
      <c r="H17" s="96">
        <v>274.83</v>
      </c>
      <c r="I17" s="96">
        <v>9.1999999999999998E-2</v>
      </c>
      <c r="J17" s="96">
        <v>0.1</v>
      </c>
      <c r="K17" s="96">
        <v>0.03</v>
      </c>
      <c r="L17" s="96">
        <v>0.21</v>
      </c>
      <c r="M17" s="96">
        <v>10.79</v>
      </c>
      <c r="N17" s="96">
        <v>9.74</v>
      </c>
      <c r="O17" s="96">
        <v>46.92</v>
      </c>
      <c r="P17" s="96">
        <v>0.54</v>
      </c>
      <c r="Q17" s="47"/>
      <c r="R17" s="68"/>
    </row>
    <row r="18" spans="2:18" s="69" customFormat="1" ht="18.75" customHeight="1" x14ac:dyDescent="0.25">
      <c r="B18" s="93" t="s">
        <v>31</v>
      </c>
      <c r="C18" s="93" t="s">
        <v>32</v>
      </c>
      <c r="D18" s="94">
        <v>50</v>
      </c>
      <c r="E18" s="94">
        <v>1.3</v>
      </c>
      <c r="F18" s="94">
        <v>2.4</v>
      </c>
      <c r="G18" s="94">
        <v>4.2</v>
      </c>
      <c r="H18" s="94">
        <v>34</v>
      </c>
      <c r="I18" s="94">
        <v>7.4999999999999997E-2</v>
      </c>
      <c r="J18" s="94">
        <v>0.04</v>
      </c>
      <c r="K18" s="94">
        <v>2.8000000000000001E-2</v>
      </c>
      <c r="L18" s="94">
        <v>0.15</v>
      </c>
      <c r="M18" s="94">
        <v>7.9</v>
      </c>
      <c r="N18" s="94">
        <v>3</v>
      </c>
      <c r="O18" s="94">
        <v>5.32</v>
      </c>
      <c r="P18" s="94">
        <v>0.48</v>
      </c>
      <c r="Q18" s="47"/>
      <c r="R18" s="68"/>
    </row>
    <row r="19" spans="2:18" s="69" customFormat="1" ht="18.75" customHeight="1" x14ac:dyDescent="0.25">
      <c r="B19" s="66" t="s">
        <v>133</v>
      </c>
      <c r="C19" s="78" t="s">
        <v>47</v>
      </c>
      <c r="D19" s="132">
        <v>200</v>
      </c>
      <c r="E19" s="132">
        <v>0.6</v>
      </c>
      <c r="F19" s="132">
        <v>0</v>
      </c>
      <c r="G19" s="132">
        <v>25.4</v>
      </c>
      <c r="H19" s="132">
        <v>98</v>
      </c>
      <c r="I19" s="132">
        <v>0.03</v>
      </c>
      <c r="J19" s="132">
        <v>46.8</v>
      </c>
      <c r="K19" s="132">
        <v>0</v>
      </c>
      <c r="L19" s="132">
        <v>0</v>
      </c>
      <c r="M19" s="132">
        <v>32.4</v>
      </c>
      <c r="N19" s="132">
        <v>21</v>
      </c>
      <c r="O19" s="132">
        <v>25</v>
      </c>
      <c r="P19" s="132">
        <v>0.7</v>
      </c>
      <c r="Q19" s="11"/>
      <c r="R19" s="68"/>
    </row>
    <row r="20" spans="2:18" x14ac:dyDescent="0.25">
      <c r="B20" s="4"/>
      <c r="C20" s="26" t="s">
        <v>88</v>
      </c>
      <c r="D20" s="18">
        <v>60</v>
      </c>
      <c r="E20" s="18">
        <v>3.06</v>
      </c>
      <c r="F20" s="18">
        <v>0.6</v>
      </c>
      <c r="G20" s="18">
        <v>25.5</v>
      </c>
      <c r="H20" s="18">
        <v>144</v>
      </c>
      <c r="I20" s="18">
        <v>0.12</v>
      </c>
      <c r="J20" s="18">
        <v>0</v>
      </c>
      <c r="K20" s="18">
        <v>0</v>
      </c>
      <c r="L20" s="18">
        <v>1.32</v>
      </c>
      <c r="M20" s="18">
        <v>21</v>
      </c>
      <c r="N20" s="18">
        <v>28.2</v>
      </c>
      <c r="O20" s="18">
        <v>94.8</v>
      </c>
      <c r="P20" s="18">
        <v>2.34</v>
      </c>
      <c r="Q20" s="11"/>
      <c r="R20" s="44"/>
    </row>
    <row r="21" spans="2:18" s="6" customFormat="1" x14ac:dyDescent="0.25">
      <c r="B21" s="1"/>
      <c r="C21" s="1"/>
      <c r="D21" s="1"/>
      <c r="E21" s="30">
        <f>SUM(E14:E20)</f>
        <v>35.81</v>
      </c>
      <c r="F21" s="30">
        <f>SUM(F14:F20)</f>
        <v>53.6</v>
      </c>
      <c r="G21" s="30">
        <f>SUM(G14:G20)</f>
        <v>157.44999999999999</v>
      </c>
      <c r="H21" s="30">
        <f>SUM(H14:H20)</f>
        <v>1327.21</v>
      </c>
      <c r="I21" s="1"/>
      <c r="J21" s="1"/>
      <c r="K21" s="1"/>
      <c r="L21" s="1"/>
      <c r="M21" s="1"/>
      <c r="N21" s="1"/>
      <c r="O21" s="1"/>
      <c r="P21" s="1"/>
      <c r="R21" s="43"/>
    </row>
    <row r="22" spans="2:18" x14ac:dyDescent="0.25">
      <c r="B22" s="26"/>
      <c r="C22" s="26"/>
      <c r="D22" s="26"/>
      <c r="E22" s="2"/>
      <c r="F22" s="2"/>
      <c r="G22" s="2"/>
      <c r="H22" s="2"/>
      <c r="I22" s="26"/>
      <c r="J22" s="26"/>
      <c r="K22" s="26"/>
      <c r="L22" s="26"/>
      <c r="M22" s="26"/>
      <c r="N22" s="26"/>
      <c r="O22" s="26"/>
      <c r="P22" s="26"/>
    </row>
    <row r="23" spans="2:18" ht="15" customHeight="1" x14ac:dyDescent="0.25">
      <c r="B23" s="26"/>
      <c r="C23" s="1" t="s">
        <v>19</v>
      </c>
      <c r="D23" s="26"/>
      <c r="E23" s="31">
        <f>E21+E11</f>
        <v>56.86</v>
      </c>
      <c r="F23" s="31">
        <f>F21+F11</f>
        <v>69.83</v>
      </c>
      <c r="G23" s="31">
        <f>G21+G11</f>
        <v>228.67</v>
      </c>
      <c r="H23" s="31">
        <f>H21+H11</f>
        <v>2052.6400000000003</v>
      </c>
      <c r="I23" s="26"/>
      <c r="J23" s="26"/>
      <c r="K23" s="26"/>
      <c r="L23" s="26"/>
      <c r="M23" s="26"/>
      <c r="N23" s="26"/>
      <c r="O23" s="26"/>
      <c r="P23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topLeftCell="A3" workbookViewId="0">
      <selection activeCell="B2" sqref="B2:P21"/>
    </sheetView>
  </sheetViews>
  <sheetFormatPr defaultRowHeight="15" x14ac:dyDescent="0.25"/>
  <cols>
    <col min="1" max="1" width="2.85546875" style="35" customWidth="1"/>
    <col min="2" max="2" width="9" style="35" customWidth="1"/>
    <col min="3" max="3" width="23.5703125" style="35" customWidth="1"/>
    <col min="4" max="4" width="7" style="35" customWidth="1"/>
    <col min="5" max="5" width="7.42578125" style="35" customWidth="1"/>
    <col min="6" max="6" width="8" style="35" customWidth="1"/>
    <col min="7" max="7" width="7.7109375" style="35" customWidth="1"/>
    <col min="8" max="8" width="9.42578125" style="35" customWidth="1"/>
    <col min="9" max="9" width="6.7109375" style="35" customWidth="1"/>
    <col min="10" max="10" width="5.85546875" style="35" customWidth="1"/>
    <col min="11" max="12" width="6.5703125" style="35" customWidth="1"/>
    <col min="13" max="13" width="7.140625" style="35" customWidth="1"/>
    <col min="14" max="14" width="7.42578125" style="35" customWidth="1"/>
    <col min="15" max="15" width="7.85546875" style="35" customWidth="1"/>
    <col min="16" max="16" width="5.85546875" style="35" customWidth="1"/>
    <col min="17" max="17" width="9.140625" style="35"/>
    <col min="18" max="18" width="9.140625" style="44"/>
    <col min="19" max="16384" width="9.140625" style="35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3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</row>
    <row r="6" spans="2:18" x14ac:dyDescent="0.25">
      <c r="B6" s="3" t="s">
        <v>76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8" s="69" customFormat="1" x14ac:dyDescent="0.25">
      <c r="B7" s="66" t="s">
        <v>167</v>
      </c>
      <c r="C7" s="66" t="s">
        <v>168</v>
      </c>
      <c r="D7" s="77">
        <v>205</v>
      </c>
      <c r="E7" s="77">
        <v>5.08</v>
      </c>
      <c r="F7" s="77">
        <v>6.56</v>
      </c>
      <c r="G7" s="77">
        <v>32.35</v>
      </c>
      <c r="H7" s="77">
        <v>208.44</v>
      </c>
      <c r="I7" s="77">
        <v>0</v>
      </c>
      <c r="J7" s="77">
        <v>0</v>
      </c>
      <c r="K7" s="77">
        <v>3.5999999999999997E-2</v>
      </c>
      <c r="L7" s="77">
        <v>3.3000000000000002E-2</v>
      </c>
      <c r="M7" s="77">
        <v>16.579999999999998</v>
      </c>
      <c r="N7" s="77">
        <v>0.53</v>
      </c>
      <c r="O7" s="77">
        <v>72.03</v>
      </c>
      <c r="P7" s="77">
        <v>0.82</v>
      </c>
      <c r="Q7" s="8" t="s">
        <v>161</v>
      </c>
      <c r="R7" s="68"/>
    </row>
    <row r="8" spans="2:18" s="69" customFormat="1" ht="16.5" customHeight="1" x14ac:dyDescent="0.25">
      <c r="B8" s="93" t="s">
        <v>169</v>
      </c>
      <c r="C8" s="93" t="s">
        <v>32</v>
      </c>
      <c r="D8" s="94">
        <v>40</v>
      </c>
      <c r="E8" s="94">
        <v>9.2799999999999994</v>
      </c>
      <c r="F8" s="94">
        <v>11.8</v>
      </c>
      <c r="G8" s="94">
        <v>0</v>
      </c>
      <c r="H8" s="94">
        <v>145.6</v>
      </c>
      <c r="I8" s="94">
        <v>7.4999999999999997E-2</v>
      </c>
      <c r="J8" s="94">
        <v>0.1</v>
      </c>
      <c r="K8" s="94">
        <v>5.2999999999999999E-2</v>
      </c>
      <c r="L8" s="94">
        <v>3.6999999999999998E-2</v>
      </c>
      <c r="M8" s="94">
        <v>0.2</v>
      </c>
      <c r="N8" s="94">
        <v>4</v>
      </c>
      <c r="O8" s="94">
        <v>7.09</v>
      </c>
      <c r="P8" s="94">
        <v>0.64</v>
      </c>
      <c r="Q8" s="8" t="s">
        <v>161</v>
      </c>
      <c r="R8" s="68"/>
    </row>
    <row r="9" spans="2:18" s="69" customFormat="1" ht="18.75" customHeight="1" x14ac:dyDescent="0.25">
      <c r="B9" s="66" t="s">
        <v>133</v>
      </c>
      <c r="C9" s="78" t="s">
        <v>47</v>
      </c>
      <c r="D9" s="132">
        <v>200</v>
      </c>
      <c r="E9" s="132">
        <v>0.6</v>
      </c>
      <c r="F9" s="132">
        <v>0</v>
      </c>
      <c r="G9" s="132">
        <v>25.4</v>
      </c>
      <c r="H9" s="132">
        <v>98</v>
      </c>
      <c r="I9" s="132">
        <v>0.03</v>
      </c>
      <c r="J9" s="132">
        <v>46.8</v>
      </c>
      <c r="K9" s="132">
        <v>0</v>
      </c>
      <c r="L9" s="132">
        <v>0</v>
      </c>
      <c r="M9" s="132">
        <v>32.4</v>
      </c>
      <c r="N9" s="132">
        <v>21</v>
      </c>
      <c r="O9" s="132">
        <v>25</v>
      </c>
      <c r="P9" s="132">
        <v>0.7</v>
      </c>
      <c r="R9" s="68"/>
    </row>
    <row r="10" spans="2:18" s="69" customFormat="1" ht="18.75" customHeight="1" x14ac:dyDescent="0.25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 x14ac:dyDescent="0.25">
      <c r="B11" s="66"/>
      <c r="C11" s="72"/>
      <c r="D11" s="74"/>
      <c r="E11" s="75">
        <f>SUM(E7:E10)</f>
        <v>17.799999999999997</v>
      </c>
      <c r="F11" s="75">
        <f>SUM(F7:F10)</f>
        <v>18.759999999999998</v>
      </c>
      <c r="G11" s="75">
        <f>SUM(G7:G10)</f>
        <v>75.95</v>
      </c>
      <c r="H11" s="75">
        <f>SUM(H7:H10)</f>
        <v>535.64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 x14ac:dyDescent="0.25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 x14ac:dyDescent="0.25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 x14ac:dyDescent="0.25">
      <c r="B14" s="66" t="s">
        <v>123</v>
      </c>
      <c r="C14" s="66" t="s">
        <v>124</v>
      </c>
      <c r="D14" s="66">
        <v>100</v>
      </c>
      <c r="E14" s="66">
        <v>1.55</v>
      </c>
      <c r="F14" s="66">
        <v>14.23</v>
      </c>
      <c r="G14" s="66">
        <v>7.17</v>
      </c>
      <c r="H14" s="66">
        <v>135.11000000000001</v>
      </c>
      <c r="I14" s="66">
        <v>0.43</v>
      </c>
      <c r="J14" s="66">
        <v>8.2200000000000006</v>
      </c>
      <c r="K14" s="66">
        <v>0</v>
      </c>
      <c r="L14" s="66">
        <v>0</v>
      </c>
      <c r="M14" s="66">
        <v>24.89</v>
      </c>
      <c r="N14" s="66">
        <v>12</v>
      </c>
      <c r="O14" s="66">
        <v>22.78</v>
      </c>
      <c r="P14" s="66">
        <v>0.6</v>
      </c>
      <c r="R14" s="68"/>
    </row>
    <row r="15" spans="2:18" s="61" customFormat="1" ht="30.75" customHeight="1" x14ac:dyDescent="0.25">
      <c r="B15" s="90" t="s">
        <v>48</v>
      </c>
      <c r="C15" s="90" t="s">
        <v>49</v>
      </c>
      <c r="D15" s="81">
        <v>300</v>
      </c>
      <c r="E15" s="82">
        <v>2.42</v>
      </c>
      <c r="F15" s="82">
        <v>6.11</v>
      </c>
      <c r="G15" s="82">
        <v>14.37</v>
      </c>
      <c r="H15" s="82">
        <v>128.69999999999999</v>
      </c>
      <c r="I15" s="82">
        <v>0.11</v>
      </c>
      <c r="J15" s="82">
        <v>10.06</v>
      </c>
      <c r="K15" s="82">
        <v>7.0000000000000007E-2</v>
      </c>
      <c r="L15" s="82">
        <v>1.19</v>
      </c>
      <c r="M15" s="82">
        <v>34.96</v>
      </c>
      <c r="N15" s="82">
        <v>28.01</v>
      </c>
      <c r="O15" s="82">
        <v>68.08</v>
      </c>
      <c r="P15" s="82">
        <v>1.1200000000000001</v>
      </c>
      <c r="Q15" s="50"/>
      <c r="R15" s="65"/>
    </row>
    <row r="16" spans="2:18" s="69" customFormat="1" ht="18.75" customHeight="1" x14ac:dyDescent="0.25">
      <c r="B16" s="78" t="s">
        <v>33</v>
      </c>
      <c r="C16" s="78" t="s">
        <v>34</v>
      </c>
      <c r="D16" s="95">
        <v>330</v>
      </c>
      <c r="E16" s="96">
        <v>38.380000000000003</v>
      </c>
      <c r="F16" s="96">
        <v>34.82</v>
      </c>
      <c r="G16" s="96">
        <v>204.6</v>
      </c>
      <c r="H16" s="96">
        <v>978.5</v>
      </c>
      <c r="I16" s="96">
        <v>1.47</v>
      </c>
      <c r="J16" s="96">
        <v>76.02</v>
      </c>
      <c r="K16" s="96">
        <v>1.96</v>
      </c>
      <c r="L16" s="96">
        <v>22.24</v>
      </c>
      <c r="M16" s="96">
        <v>370.32</v>
      </c>
      <c r="N16" s="96">
        <v>963.11</v>
      </c>
      <c r="O16" s="96">
        <v>1455.9</v>
      </c>
      <c r="P16" s="96">
        <v>26.4</v>
      </c>
      <c r="Q16" s="47"/>
      <c r="R16" s="68"/>
    </row>
    <row r="17" spans="2:18" s="69" customFormat="1" ht="32.25" customHeight="1" x14ac:dyDescent="0.25">
      <c r="B17" s="66" t="s">
        <v>28</v>
      </c>
      <c r="C17" s="66" t="s">
        <v>41</v>
      </c>
      <c r="D17" s="67">
        <v>200</v>
      </c>
      <c r="E17" s="67">
        <v>0.6</v>
      </c>
      <c r="F17" s="67">
        <v>0</v>
      </c>
      <c r="G17" s="67">
        <v>25.4</v>
      </c>
      <c r="H17" s="67">
        <v>94</v>
      </c>
      <c r="I17" s="67">
        <v>0.03</v>
      </c>
      <c r="J17" s="67">
        <v>46.8</v>
      </c>
      <c r="K17" s="67">
        <v>0</v>
      </c>
      <c r="L17" s="67">
        <v>0</v>
      </c>
      <c r="M17" s="67">
        <v>32.4</v>
      </c>
      <c r="N17" s="67">
        <v>21</v>
      </c>
      <c r="O17" s="67">
        <v>25</v>
      </c>
      <c r="P17" s="67">
        <v>0.7</v>
      </c>
      <c r="Q17" s="11"/>
      <c r="R17" s="68"/>
    </row>
    <row r="18" spans="2:18" x14ac:dyDescent="0.25">
      <c r="B18" s="7"/>
      <c r="C18" s="26" t="s">
        <v>88</v>
      </c>
      <c r="D18" s="36">
        <v>60</v>
      </c>
      <c r="E18" s="36">
        <v>3.06</v>
      </c>
      <c r="F18" s="36">
        <v>0.6</v>
      </c>
      <c r="G18" s="36">
        <v>25.5</v>
      </c>
      <c r="H18" s="36">
        <v>144</v>
      </c>
      <c r="I18" s="36">
        <v>0.12</v>
      </c>
      <c r="J18" s="36">
        <v>0</v>
      </c>
      <c r="K18" s="36">
        <v>0</v>
      </c>
      <c r="L18" s="36">
        <v>1.32</v>
      </c>
      <c r="M18" s="36">
        <v>21</v>
      </c>
      <c r="N18" s="36">
        <v>28.2</v>
      </c>
      <c r="O18" s="36">
        <v>94.8</v>
      </c>
      <c r="P18" s="36">
        <v>2.34</v>
      </c>
      <c r="Q18" s="11"/>
    </row>
    <row r="19" spans="2:18" s="6" customFormat="1" x14ac:dyDescent="0.25">
      <c r="B19" s="1"/>
      <c r="C19" s="12"/>
      <c r="D19" s="12"/>
      <c r="E19" s="14">
        <f>SUM(E14:E18)</f>
        <v>46.010000000000005</v>
      </c>
      <c r="F19" s="14">
        <f>SUM(F14:F18)</f>
        <v>55.76</v>
      </c>
      <c r="G19" s="14">
        <f>SUM(G14:G18)</f>
        <v>277.03999999999996</v>
      </c>
      <c r="H19" s="14">
        <f>SUM(H14:H18)</f>
        <v>1480.31</v>
      </c>
      <c r="I19" s="12"/>
      <c r="J19" s="12"/>
      <c r="K19" s="12"/>
      <c r="L19" s="12"/>
      <c r="M19" s="12"/>
      <c r="N19" s="12"/>
      <c r="O19" s="12"/>
      <c r="P19" s="12"/>
      <c r="Q19" s="13"/>
      <c r="R19" s="43"/>
    </row>
    <row r="20" spans="2:18" s="6" customFormat="1" x14ac:dyDescent="0.25">
      <c r="B20" s="1"/>
      <c r="C20" s="12"/>
      <c r="D20" s="12"/>
      <c r="E20" s="14"/>
      <c r="F20" s="14"/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3"/>
      <c r="R20" s="43"/>
    </row>
    <row r="21" spans="2:18" ht="15" customHeight="1" x14ac:dyDescent="0.25">
      <c r="B21" s="26"/>
      <c r="C21" s="1" t="s">
        <v>19</v>
      </c>
      <c r="D21" s="26"/>
      <c r="E21" s="23">
        <f>E19+E11</f>
        <v>63.81</v>
      </c>
      <c r="F21" s="23">
        <f>F19+F11</f>
        <v>74.52</v>
      </c>
      <c r="G21" s="23">
        <f>G19+G11</f>
        <v>352.98999999999995</v>
      </c>
      <c r="H21" s="23">
        <f>H19+H11</f>
        <v>2015.9499999999998</v>
      </c>
      <c r="I21" s="26"/>
      <c r="J21" s="26"/>
      <c r="K21" s="26"/>
      <c r="L21" s="26"/>
      <c r="M21" s="26"/>
      <c r="N21" s="26"/>
      <c r="O21" s="26"/>
      <c r="P21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topLeftCell="A10" workbookViewId="0">
      <selection activeCell="B2" sqref="B2:P22"/>
    </sheetView>
  </sheetViews>
  <sheetFormatPr defaultRowHeight="15" x14ac:dyDescent="0.25"/>
  <cols>
    <col min="1" max="1" width="1.85546875" style="39" customWidth="1"/>
    <col min="2" max="2" width="8.42578125" style="39" customWidth="1"/>
    <col min="3" max="3" width="21.140625" style="39" customWidth="1"/>
    <col min="4" max="4" width="7.28515625" style="39" customWidth="1"/>
    <col min="5" max="5" width="8" style="39" customWidth="1"/>
    <col min="6" max="6" width="8.5703125" style="39" customWidth="1"/>
    <col min="7" max="7" width="9.28515625" style="39" customWidth="1"/>
    <col min="8" max="8" width="9.42578125" style="39" customWidth="1"/>
    <col min="9" max="9" width="6.5703125" style="39" customWidth="1"/>
    <col min="10" max="10" width="7.140625" style="39" customWidth="1"/>
    <col min="11" max="11" width="6.28515625" style="39" customWidth="1"/>
    <col min="12" max="12" width="5.7109375" style="39" customWidth="1"/>
    <col min="13" max="13" width="7.28515625" style="39" customWidth="1"/>
    <col min="14" max="14" width="7.140625" style="39" customWidth="1"/>
    <col min="15" max="15" width="6.5703125" style="39" customWidth="1"/>
    <col min="16" max="16" width="7.140625" style="39" customWidth="1"/>
    <col min="17" max="16384" width="9.140625" style="39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</row>
    <row r="3" spans="2:18" ht="1.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</row>
    <row r="5" spans="2:18" x14ac:dyDescent="0.25">
      <c r="B5" s="26"/>
      <c r="C5" s="26"/>
      <c r="D5" s="26"/>
      <c r="E5" s="26"/>
      <c r="F5" s="26"/>
      <c r="G5" s="26"/>
      <c r="H5" s="26"/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15</v>
      </c>
      <c r="Q5" s="11"/>
      <c r="R5" s="44"/>
    </row>
    <row r="6" spans="2:18" x14ac:dyDescent="0.25">
      <c r="B6" s="3" t="s">
        <v>55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1" customFormat="1" ht="33.75" customHeight="1" x14ac:dyDescent="0.25">
      <c r="B7" s="59" t="s">
        <v>100</v>
      </c>
      <c r="C7" s="59" t="s">
        <v>101</v>
      </c>
      <c r="D7" s="139">
        <v>250</v>
      </c>
      <c r="E7" s="140">
        <v>20.329999999999998</v>
      </c>
      <c r="F7" s="140">
        <v>51.05</v>
      </c>
      <c r="G7" s="140">
        <v>126.08</v>
      </c>
      <c r="H7" s="140">
        <v>863.47</v>
      </c>
      <c r="I7" s="140">
        <v>0.55000000000000004</v>
      </c>
      <c r="J7" s="140">
        <v>1</v>
      </c>
      <c r="K7" s="140">
        <v>0.13</v>
      </c>
      <c r="L7" s="140">
        <v>0.1</v>
      </c>
      <c r="M7" s="140">
        <v>220</v>
      </c>
      <c r="N7" s="140">
        <v>79.17</v>
      </c>
      <c r="O7" s="140">
        <v>316.5</v>
      </c>
      <c r="P7" s="140">
        <v>1.95</v>
      </c>
      <c r="Q7" s="51"/>
      <c r="R7" s="65"/>
    </row>
    <row r="8" spans="2:18" s="61" customFormat="1" ht="17.25" customHeight="1" x14ac:dyDescent="0.25">
      <c r="B8" s="59" t="s">
        <v>24</v>
      </c>
      <c r="C8" s="59" t="s">
        <v>25</v>
      </c>
      <c r="D8" s="60">
        <v>200</v>
      </c>
      <c r="E8" s="60">
        <v>4.08</v>
      </c>
      <c r="F8" s="60">
        <v>3.54</v>
      </c>
      <c r="G8" s="60">
        <v>17.579999999999998</v>
      </c>
      <c r="H8" s="60">
        <v>118.6</v>
      </c>
      <c r="I8" s="60">
        <v>1.59</v>
      </c>
      <c r="J8" s="60">
        <v>0.06</v>
      </c>
      <c r="K8" s="60">
        <v>0.19</v>
      </c>
      <c r="L8" s="60">
        <v>0.17</v>
      </c>
      <c r="M8" s="60">
        <v>152.22</v>
      </c>
      <c r="N8" s="60">
        <v>21.34</v>
      </c>
      <c r="O8" s="60">
        <v>124.56</v>
      </c>
      <c r="P8" s="60">
        <v>0.48</v>
      </c>
      <c r="Q8" s="51"/>
      <c r="R8" s="65"/>
    </row>
    <row r="9" spans="2:18" s="61" customFormat="1" ht="17.25" customHeight="1" x14ac:dyDescent="0.25">
      <c r="B9" s="86"/>
      <c r="C9" s="62" t="s">
        <v>23</v>
      </c>
      <c r="D9" s="87">
        <v>40</v>
      </c>
      <c r="E9" s="87">
        <v>2.84</v>
      </c>
      <c r="F9" s="87">
        <v>0.4</v>
      </c>
      <c r="G9" s="87">
        <v>18.2</v>
      </c>
      <c r="H9" s="87">
        <v>83.6</v>
      </c>
      <c r="I9" s="87">
        <v>0.08</v>
      </c>
      <c r="J9" s="87">
        <v>0</v>
      </c>
      <c r="K9" s="87">
        <v>0</v>
      </c>
      <c r="L9" s="87">
        <v>0.4</v>
      </c>
      <c r="M9" s="87">
        <v>9.1999999999999993</v>
      </c>
      <c r="N9" s="87">
        <v>13.2</v>
      </c>
      <c r="O9" s="87">
        <v>33.6</v>
      </c>
      <c r="P9" s="60">
        <v>0.76</v>
      </c>
      <c r="Q9" s="52"/>
      <c r="R9" s="65"/>
    </row>
    <row r="10" spans="2:18" s="61" customFormat="1" ht="18.75" customHeight="1" x14ac:dyDescent="0.25">
      <c r="B10" s="59"/>
      <c r="C10" s="62"/>
      <c r="D10" s="87"/>
      <c r="E10" s="88">
        <f>SUM(E7:E9)</f>
        <v>27.249999999999996</v>
      </c>
      <c r="F10" s="88">
        <f>SUM(F7:F9)</f>
        <v>54.989999999999995</v>
      </c>
      <c r="G10" s="88">
        <f>SUM(G7:G9)</f>
        <v>161.85999999999999</v>
      </c>
      <c r="H10" s="88">
        <f>SUM(H7:H9)</f>
        <v>1065.67</v>
      </c>
      <c r="I10" s="87"/>
      <c r="J10" s="87"/>
      <c r="K10" s="87"/>
      <c r="L10" s="87"/>
      <c r="M10" s="87"/>
      <c r="N10" s="87"/>
      <c r="O10" s="87"/>
      <c r="P10" s="87"/>
      <c r="Q10" s="89"/>
      <c r="R10" s="65"/>
    </row>
    <row r="11" spans="2:18" s="61" customFormat="1" x14ac:dyDescent="0.25"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  <c r="M11" s="59"/>
      <c r="N11" s="59"/>
      <c r="O11" s="59"/>
      <c r="P11" s="59"/>
      <c r="R11" s="65"/>
    </row>
    <row r="12" spans="2:18" s="61" customFormat="1" x14ac:dyDescent="0.25">
      <c r="B12" s="90"/>
      <c r="C12" s="91" t="s">
        <v>21</v>
      </c>
      <c r="D12" s="90"/>
      <c r="E12" s="92"/>
      <c r="F12" s="92"/>
      <c r="G12" s="92"/>
      <c r="H12" s="92"/>
      <c r="I12" s="90"/>
      <c r="J12" s="90"/>
      <c r="K12" s="90"/>
      <c r="L12" s="90"/>
      <c r="M12" s="90"/>
      <c r="N12" s="90"/>
      <c r="O12" s="90"/>
      <c r="P12" s="90"/>
      <c r="R12" s="65"/>
    </row>
    <row r="13" spans="2:18" s="61" customFormat="1" ht="45" x14ac:dyDescent="0.25">
      <c r="B13" s="77" t="s">
        <v>118</v>
      </c>
      <c r="C13" s="77" t="s">
        <v>119</v>
      </c>
      <c r="D13" s="77">
        <v>100</v>
      </c>
      <c r="E13" s="77">
        <v>2.74</v>
      </c>
      <c r="F13" s="77">
        <v>7.08</v>
      </c>
      <c r="G13" s="77">
        <v>9.58</v>
      </c>
      <c r="H13" s="77">
        <v>112.93</v>
      </c>
      <c r="I13" s="77">
        <v>0.08</v>
      </c>
      <c r="J13" s="77">
        <v>3.38</v>
      </c>
      <c r="K13" s="77">
        <v>0.98</v>
      </c>
      <c r="L13" s="77">
        <v>0.08</v>
      </c>
      <c r="M13" s="77">
        <v>19.61</v>
      </c>
      <c r="N13" s="77">
        <v>24.18</v>
      </c>
      <c r="O13" s="77">
        <v>65.36</v>
      </c>
      <c r="P13" s="77">
        <v>0.9</v>
      </c>
      <c r="R13" s="65"/>
    </row>
    <row r="14" spans="2:18" s="61" customFormat="1" ht="19.5" customHeight="1" x14ac:dyDescent="0.25">
      <c r="B14" s="136" t="s">
        <v>66</v>
      </c>
      <c r="C14" s="136" t="s">
        <v>67</v>
      </c>
      <c r="D14" s="113">
        <v>300</v>
      </c>
      <c r="E14" s="114">
        <v>2.16</v>
      </c>
      <c r="F14" s="114">
        <v>4.92</v>
      </c>
      <c r="G14" s="114">
        <v>12.12</v>
      </c>
      <c r="H14" s="114">
        <v>99.84</v>
      </c>
      <c r="I14" s="114">
        <v>0.12</v>
      </c>
      <c r="J14" s="114">
        <v>10.199999999999999</v>
      </c>
      <c r="K14" s="114">
        <v>0.12</v>
      </c>
      <c r="L14" s="114">
        <v>0.11</v>
      </c>
      <c r="M14" s="114">
        <v>36.119999999999997</v>
      </c>
      <c r="N14" s="114">
        <v>25.32</v>
      </c>
      <c r="O14" s="114">
        <v>56.76</v>
      </c>
      <c r="P14" s="114">
        <v>1.2</v>
      </c>
      <c r="Q14" s="50"/>
      <c r="R14" s="65"/>
    </row>
    <row r="15" spans="2:18" s="69" customFormat="1" ht="30" x14ac:dyDescent="0.25">
      <c r="B15" s="77" t="s">
        <v>111</v>
      </c>
      <c r="C15" s="77" t="s">
        <v>112</v>
      </c>
      <c r="D15" s="77">
        <v>120</v>
      </c>
      <c r="E15" s="77">
        <v>9.7200000000000006</v>
      </c>
      <c r="F15" s="77">
        <v>11.4</v>
      </c>
      <c r="G15" s="77">
        <v>12.48</v>
      </c>
      <c r="H15" s="77">
        <v>414.48</v>
      </c>
      <c r="I15" s="77">
        <v>0.09</v>
      </c>
      <c r="J15" s="77">
        <v>0.28999999999999998</v>
      </c>
      <c r="K15" s="77">
        <v>0.15</v>
      </c>
      <c r="L15" s="77">
        <v>1.86</v>
      </c>
      <c r="M15" s="77">
        <v>19.440000000000001</v>
      </c>
      <c r="N15" s="77">
        <v>15.96</v>
      </c>
      <c r="O15" s="77">
        <v>90.62</v>
      </c>
      <c r="P15" s="77">
        <v>1.54</v>
      </c>
      <c r="Q15" s="8"/>
      <c r="R15" s="68"/>
    </row>
    <row r="16" spans="2:18" s="69" customFormat="1" ht="15" customHeight="1" x14ac:dyDescent="0.25">
      <c r="B16" s="77" t="s">
        <v>45</v>
      </c>
      <c r="C16" s="77" t="s">
        <v>46</v>
      </c>
      <c r="D16" s="77">
        <v>230</v>
      </c>
      <c r="E16" s="77">
        <v>7.36</v>
      </c>
      <c r="F16" s="77">
        <v>12.91</v>
      </c>
      <c r="G16" s="77">
        <v>33.25</v>
      </c>
      <c r="H16" s="77">
        <v>206.69</v>
      </c>
      <c r="I16" s="77">
        <v>0.23</v>
      </c>
      <c r="J16" s="77">
        <v>11.85</v>
      </c>
      <c r="K16" s="77">
        <v>0.12</v>
      </c>
      <c r="L16" s="77">
        <v>1.61</v>
      </c>
      <c r="M16" s="77">
        <v>42.32</v>
      </c>
      <c r="N16" s="77">
        <v>33.81</v>
      </c>
      <c r="O16" s="77">
        <v>99.25</v>
      </c>
      <c r="P16" s="77">
        <v>1.38</v>
      </c>
      <c r="Q16" s="8"/>
      <c r="R16" s="68"/>
    </row>
    <row r="17" spans="2:18" s="69" customFormat="1" x14ac:dyDescent="0.25">
      <c r="B17" s="66" t="s">
        <v>39</v>
      </c>
      <c r="C17" s="66" t="s">
        <v>54</v>
      </c>
      <c r="D17" s="67">
        <v>200</v>
      </c>
      <c r="E17" s="67">
        <v>0.5</v>
      </c>
      <c r="F17" s="67">
        <v>0.1</v>
      </c>
      <c r="G17" s="67">
        <v>30.2</v>
      </c>
      <c r="H17" s="67">
        <v>122.4</v>
      </c>
      <c r="I17" s="67">
        <v>0</v>
      </c>
      <c r="J17" s="67">
        <v>0</v>
      </c>
      <c r="K17" s="67">
        <v>0.1</v>
      </c>
      <c r="L17" s="67">
        <v>0</v>
      </c>
      <c r="M17" s="67">
        <v>23</v>
      </c>
      <c r="N17" s="67">
        <v>9.4</v>
      </c>
      <c r="O17" s="67">
        <v>23.2</v>
      </c>
      <c r="P17" s="67">
        <v>0.5</v>
      </c>
      <c r="Q17" s="8"/>
      <c r="R17" s="68"/>
    </row>
    <row r="18" spans="2:18" s="6" customFormat="1" x14ac:dyDescent="0.25">
      <c r="B18" s="40"/>
      <c r="C18" s="40" t="s">
        <v>88</v>
      </c>
      <c r="D18" s="40">
        <v>60</v>
      </c>
      <c r="E18" s="40">
        <v>3.06</v>
      </c>
      <c r="F18" s="40">
        <v>0.6</v>
      </c>
      <c r="G18" s="40">
        <v>25.5</v>
      </c>
      <c r="H18" s="40">
        <v>142</v>
      </c>
      <c r="I18" s="40">
        <v>0.12</v>
      </c>
      <c r="J18" s="40">
        <v>0</v>
      </c>
      <c r="K18" s="40">
        <v>0.04</v>
      </c>
      <c r="L18" s="40">
        <v>1.32</v>
      </c>
      <c r="M18" s="40">
        <v>21</v>
      </c>
      <c r="N18" s="40">
        <v>28.2</v>
      </c>
      <c r="O18" s="40">
        <v>94.8</v>
      </c>
      <c r="P18" s="40">
        <v>2.34</v>
      </c>
      <c r="Q18" s="13"/>
      <c r="R18" s="43"/>
    </row>
    <row r="19" spans="2:18" s="6" customFormat="1" x14ac:dyDescent="0.25">
      <c r="B19" s="5"/>
      <c r="C19" s="5"/>
      <c r="D19" s="5"/>
      <c r="E19" s="10">
        <f>SUM(E13:E18)</f>
        <v>25.54</v>
      </c>
      <c r="F19" s="10">
        <f>SUM(F13:F18)</f>
        <v>37.010000000000005</v>
      </c>
      <c r="G19" s="10">
        <f>SUM(G13:G18)</f>
        <v>123.13000000000001</v>
      </c>
      <c r="H19" s="10">
        <f>SUM(H13:H18)</f>
        <v>1098.3400000000001</v>
      </c>
      <c r="I19" s="5"/>
      <c r="J19" s="5"/>
      <c r="K19" s="5"/>
      <c r="L19" s="5"/>
      <c r="M19" s="5"/>
      <c r="N19" s="5"/>
      <c r="O19" s="5"/>
      <c r="P19" s="5"/>
      <c r="Q19" s="13"/>
      <c r="R19" s="43"/>
    </row>
    <row r="20" spans="2:18" x14ac:dyDescent="0.25">
      <c r="B20" s="4"/>
      <c r="C20" s="4"/>
      <c r="D20" s="4"/>
      <c r="E20" s="41"/>
      <c r="F20" s="41"/>
      <c r="G20" s="41"/>
      <c r="H20" s="41"/>
      <c r="I20" s="4"/>
      <c r="J20" s="4"/>
      <c r="K20" s="4"/>
      <c r="L20" s="4"/>
      <c r="M20" s="4"/>
      <c r="N20" s="4"/>
      <c r="O20" s="4"/>
      <c r="P20" s="4"/>
      <c r="R20" s="44"/>
    </row>
    <row r="21" spans="2:18" ht="15" customHeight="1" x14ac:dyDescent="0.25">
      <c r="B21" s="26"/>
      <c r="C21" s="1" t="s">
        <v>19</v>
      </c>
      <c r="D21" s="26"/>
      <c r="E21" s="23">
        <f t="shared" ref="E21:G21" si="0">E19+E10</f>
        <v>52.789999999999992</v>
      </c>
      <c r="F21" s="23">
        <f t="shared" si="0"/>
        <v>92</v>
      </c>
      <c r="G21" s="23">
        <f t="shared" si="0"/>
        <v>284.99</v>
      </c>
      <c r="H21" s="23">
        <f>H19+H10</f>
        <v>2164.0100000000002</v>
      </c>
      <c r="I21" s="26"/>
      <c r="J21" s="26"/>
      <c r="K21" s="26"/>
      <c r="L21" s="26"/>
      <c r="M21" s="26"/>
      <c r="N21" s="26"/>
      <c r="O21" s="26"/>
      <c r="P21" s="26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topLeftCell="A7" workbookViewId="0">
      <selection activeCell="B2" sqref="B2:P21"/>
    </sheetView>
  </sheetViews>
  <sheetFormatPr defaultRowHeight="15" x14ac:dyDescent="0.25"/>
  <cols>
    <col min="1" max="1" width="2.140625" style="25" customWidth="1"/>
    <col min="2" max="2" width="8.5703125" style="25" customWidth="1"/>
    <col min="3" max="3" width="24.42578125" style="25" customWidth="1"/>
    <col min="4" max="4" width="6.7109375" style="25" customWidth="1"/>
    <col min="5" max="5" width="8.28515625" style="25" customWidth="1"/>
    <col min="6" max="6" width="7" style="25" customWidth="1"/>
    <col min="7" max="7" width="8.140625" style="25" customWidth="1"/>
    <col min="8" max="8" width="8.42578125" style="25" customWidth="1"/>
    <col min="9" max="9" width="6.7109375" style="25" customWidth="1"/>
    <col min="10" max="10" width="5.42578125" style="25" customWidth="1"/>
    <col min="11" max="11" width="6.42578125" style="25" customWidth="1"/>
    <col min="12" max="12" width="5.7109375" style="25" customWidth="1"/>
    <col min="13" max="13" width="6.7109375" style="25" customWidth="1"/>
    <col min="14" max="14" width="5.85546875" style="25" customWidth="1"/>
    <col min="15" max="15" width="6.85546875" style="25" customWidth="1"/>
    <col min="16" max="16" width="7" style="25" customWidth="1"/>
    <col min="17" max="16384" width="9.140625" style="25"/>
  </cols>
  <sheetData>
    <row r="2" spans="2:18" ht="30" customHeight="1" x14ac:dyDescent="0.25">
      <c r="B2" s="150" t="s">
        <v>20</v>
      </c>
      <c r="C2" s="153" t="s">
        <v>0</v>
      </c>
      <c r="D2" s="153" t="s">
        <v>1</v>
      </c>
      <c r="E2" s="153" t="s">
        <v>2</v>
      </c>
      <c r="F2" s="153" t="s">
        <v>3</v>
      </c>
      <c r="G2" s="153" t="s">
        <v>4</v>
      </c>
      <c r="H2" s="150" t="s">
        <v>5</v>
      </c>
      <c r="I2" s="153" t="s">
        <v>6</v>
      </c>
      <c r="J2" s="153"/>
      <c r="K2" s="153"/>
      <c r="L2" s="153"/>
      <c r="M2" s="153" t="s">
        <v>7</v>
      </c>
      <c r="N2" s="153"/>
      <c r="O2" s="153"/>
      <c r="P2" s="153"/>
      <c r="R2" s="44"/>
    </row>
    <row r="3" spans="2:18" ht="1.5" customHeight="1" x14ac:dyDescent="0.25">
      <c r="B3" s="151"/>
      <c r="C3" s="153"/>
      <c r="D3" s="153"/>
      <c r="E3" s="153"/>
      <c r="F3" s="153"/>
      <c r="G3" s="153"/>
      <c r="H3" s="151"/>
      <c r="I3" s="153"/>
      <c r="J3" s="153"/>
      <c r="K3" s="153"/>
      <c r="L3" s="153"/>
      <c r="M3" s="153"/>
      <c r="N3" s="153"/>
      <c r="O3" s="153"/>
      <c r="P3" s="153"/>
      <c r="R3" s="44"/>
    </row>
    <row r="4" spans="2:18" hidden="1" x14ac:dyDescent="0.25">
      <c r="B4" s="152"/>
      <c r="C4" s="153"/>
      <c r="D4" s="153"/>
      <c r="E4" s="153"/>
      <c r="F4" s="153"/>
      <c r="G4" s="153"/>
      <c r="H4" s="152"/>
      <c r="I4" s="153"/>
      <c r="J4" s="153"/>
      <c r="K4" s="153"/>
      <c r="L4" s="153"/>
      <c r="M4" s="153"/>
      <c r="N4" s="153"/>
      <c r="O4" s="153"/>
      <c r="P4" s="153"/>
      <c r="R4" s="44"/>
    </row>
    <row r="5" spans="2:18" x14ac:dyDescent="0.25">
      <c r="B5" s="24"/>
      <c r="C5" s="24"/>
      <c r="D5" s="24"/>
      <c r="E5" s="24"/>
      <c r="F5" s="24"/>
      <c r="G5" s="24"/>
      <c r="H5" s="24"/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11"/>
      <c r="R5" s="44"/>
    </row>
    <row r="6" spans="2:18" x14ac:dyDescent="0.25">
      <c r="B6" s="3" t="s">
        <v>56</v>
      </c>
      <c r="C6" s="3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44"/>
    </row>
    <row r="7" spans="2:18" s="69" customFormat="1" x14ac:dyDescent="0.25">
      <c r="B7" s="138" t="s">
        <v>29</v>
      </c>
      <c r="C7" s="138" t="s">
        <v>30</v>
      </c>
      <c r="D7" s="95">
        <v>100</v>
      </c>
      <c r="E7" s="96">
        <v>11.66</v>
      </c>
      <c r="F7" s="96">
        <v>9.5</v>
      </c>
      <c r="G7" s="96">
        <v>6.66</v>
      </c>
      <c r="H7" s="96">
        <v>393.5</v>
      </c>
      <c r="I7" s="96">
        <v>0</v>
      </c>
      <c r="J7" s="96">
        <v>1.34</v>
      </c>
      <c r="K7" s="96">
        <v>0</v>
      </c>
      <c r="L7" s="96">
        <v>0</v>
      </c>
      <c r="M7" s="96">
        <v>11.16</v>
      </c>
      <c r="N7" s="96">
        <v>5.16</v>
      </c>
      <c r="O7" s="96">
        <v>22.84</v>
      </c>
      <c r="P7" s="96">
        <v>0.34</v>
      </c>
      <c r="Q7" s="49"/>
      <c r="R7" s="68"/>
    </row>
    <row r="8" spans="2:18" s="69" customFormat="1" x14ac:dyDescent="0.25">
      <c r="B8" s="93" t="s">
        <v>26</v>
      </c>
      <c r="C8" s="93" t="s">
        <v>27</v>
      </c>
      <c r="D8" s="129">
        <v>230</v>
      </c>
      <c r="E8" s="129">
        <v>1.1599999999999999</v>
      </c>
      <c r="F8" s="129">
        <v>1.95</v>
      </c>
      <c r="G8" s="129">
        <v>63.08</v>
      </c>
      <c r="H8" s="129">
        <v>421.67</v>
      </c>
      <c r="I8" s="129">
        <v>0.08</v>
      </c>
      <c r="J8" s="129">
        <v>0</v>
      </c>
      <c r="K8" s="129">
        <v>0</v>
      </c>
      <c r="L8" s="129">
        <v>0</v>
      </c>
      <c r="M8" s="129">
        <v>60.8</v>
      </c>
      <c r="N8" s="129">
        <v>5.27</v>
      </c>
      <c r="O8" s="129">
        <v>309.12</v>
      </c>
      <c r="P8" s="70">
        <v>0.24</v>
      </c>
      <c r="Q8" s="49"/>
      <c r="R8" s="68"/>
    </row>
    <row r="9" spans="2:18" s="69" customFormat="1" ht="18.75" customHeight="1" x14ac:dyDescent="0.25">
      <c r="B9" s="66" t="s">
        <v>16</v>
      </c>
      <c r="C9" s="66" t="s">
        <v>17</v>
      </c>
      <c r="D9" s="70">
        <v>200</v>
      </c>
      <c r="E9" s="70">
        <v>7.0000000000000007E-2</v>
      </c>
      <c r="F9" s="70">
        <v>0.02</v>
      </c>
      <c r="G9" s="70">
        <v>15</v>
      </c>
      <c r="H9" s="70">
        <v>60</v>
      </c>
      <c r="I9" s="70" t="s">
        <v>18</v>
      </c>
      <c r="J9" s="70">
        <v>0.03</v>
      </c>
      <c r="K9" s="70" t="s">
        <v>18</v>
      </c>
      <c r="L9" s="70" t="s">
        <v>18</v>
      </c>
      <c r="M9" s="70">
        <v>11.1</v>
      </c>
      <c r="N9" s="70">
        <v>1.4</v>
      </c>
      <c r="O9" s="70">
        <v>2.8</v>
      </c>
      <c r="P9" s="70">
        <v>0.28000000000000003</v>
      </c>
      <c r="Q9" s="8"/>
      <c r="R9" s="68"/>
    </row>
    <row r="10" spans="2:18" s="69" customFormat="1" ht="18.75" customHeight="1" x14ac:dyDescent="0.25">
      <c r="B10" s="71"/>
      <c r="C10" s="72" t="s">
        <v>23</v>
      </c>
      <c r="D10" s="73">
        <v>40</v>
      </c>
      <c r="E10" s="73">
        <v>2.84</v>
      </c>
      <c r="F10" s="73">
        <v>0.4</v>
      </c>
      <c r="G10" s="73">
        <v>18.2</v>
      </c>
      <c r="H10" s="73">
        <v>83.6</v>
      </c>
      <c r="I10" s="73">
        <v>0.08</v>
      </c>
      <c r="J10" s="73">
        <v>0</v>
      </c>
      <c r="K10" s="73">
        <v>0</v>
      </c>
      <c r="L10" s="73">
        <v>0.4</v>
      </c>
      <c r="M10" s="73">
        <v>9.1999999999999993</v>
      </c>
      <c r="N10" s="73">
        <v>13.2</v>
      </c>
      <c r="O10" s="73">
        <v>33.6</v>
      </c>
      <c r="P10" s="73">
        <v>0.76</v>
      </c>
      <c r="Q10" s="47"/>
      <c r="R10" s="68"/>
    </row>
    <row r="11" spans="2:18" s="69" customFormat="1" ht="18.75" customHeight="1" x14ac:dyDescent="0.25">
      <c r="B11" s="66"/>
      <c r="C11" s="72"/>
      <c r="D11" s="74"/>
      <c r="E11" s="75">
        <f>SUM(E7:E10)</f>
        <v>15.73</v>
      </c>
      <c r="F11" s="75">
        <f>SUM(F7:F10)</f>
        <v>11.87</v>
      </c>
      <c r="G11" s="75">
        <f>SUM(G7:G10)</f>
        <v>102.94</v>
      </c>
      <c r="H11" s="75">
        <f>SUM(H7:H10)</f>
        <v>958.7700000000001</v>
      </c>
      <c r="I11" s="74"/>
      <c r="J11" s="74"/>
      <c r="K11" s="74"/>
      <c r="L11" s="74"/>
      <c r="M11" s="74"/>
      <c r="N11" s="74"/>
      <c r="O11" s="74"/>
      <c r="P11" s="74"/>
      <c r="Q11" s="76"/>
      <c r="R11" s="68"/>
    </row>
    <row r="12" spans="2:18" s="69" customFormat="1" x14ac:dyDescent="0.25">
      <c r="B12" s="66"/>
      <c r="C12" s="66"/>
      <c r="D12" s="66"/>
      <c r="E12" s="77"/>
      <c r="F12" s="77"/>
      <c r="G12" s="77"/>
      <c r="H12" s="77"/>
      <c r="I12" s="66"/>
      <c r="J12" s="66"/>
      <c r="K12" s="66"/>
      <c r="L12" s="66"/>
      <c r="M12" s="66"/>
      <c r="N12" s="66"/>
      <c r="O12" s="66"/>
      <c r="P12" s="66"/>
      <c r="R12" s="68"/>
    </row>
    <row r="13" spans="2:18" s="69" customFormat="1" x14ac:dyDescent="0.25">
      <c r="B13" s="78"/>
      <c r="C13" s="79" t="s">
        <v>21</v>
      </c>
      <c r="D13" s="78"/>
      <c r="E13" s="80"/>
      <c r="F13" s="80"/>
      <c r="G13" s="80"/>
      <c r="H13" s="80"/>
      <c r="I13" s="78"/>
      <c r="J13" s="78"/>
      <c r="K13" s="78"/>
      <c r="L13" s="78"/>
      <c r="M13" s="78"/>
      <c r="N13" s="78"/>
      <c r="O13" s="78"/>
      <c r="P13" s="78"/>
      <c r="R13" s="68"/>
    </row>
    <row r="14" spans="2:18" s="69" customFormat="1" ht="30" x14ac:dyDescent="0.25">
      <c r="B14" s="66" t="s">
        <v>129</v>
      </c>
      <c r="C14" s="66" t="s">
        <v>120</v>
      </c>
      <c r="D14" s="67">
        <v>100</v>
      </c>
      <c r="E14" s="67">
        <v>4.4000000000000004</v>
      </c>
      <c r="F14" s="67">
        <v>8.8000000000000007</v>
      </c>
      <c r="G14" s="67">
        <v>6.9</v>
      </c>
      <c r="H14" s="67">
        <v>120.5</v>
      </c>
      <c r="I14" s="67">
        <v>0</v>
      </c>
      <c r="J14" s="67">
        <v>3.3</v>
      </c>
      <c r="K14" s="67">
        <v>31.5</v>
      </c>
      <c r="L14" s="67">
        <v>2.2000000000000002</v>
      </c>
      <c r="M14" s="67">
        <v>144.1</v>
      </c>
      <c r="N14" s="67">
        <v>2.2000000000000002</v>
      </c>
      <c r="O14" s="67">
        <v>98.3</v>
      </c>
      <c r="P14" s="67">
        <v>1.2</v>
      </c>
      <c r="R14" s="68"/>
    </row>
    <row r="15" spans="2:18" s="61" customFormat="1" ht="30" customHeight="1" x14ac:dyDescent="0.25">
      <c r="B15" s="59" t="s">
        <v>82</v>
      </c>
      <c r="C15" s="59" t="s">
        <v>83</v>
      </c>
      <c r="D15" s="81">
        <v>300</v>
      </c>
      <c r="E15" s="82">
        <v>2.36</v>
      </c>
      <c r="F15" s="82">
        <v>3.25</v>
      </c>
      <c r="G15" s="82">
        <v>14.53</v>
      </c>
      <c r="H15" s="82">
        <v>222.9</v>
      </c>
      <c r="I15" s="82">
        <v>0.11</v>
      </c>
      <c r="J15" s="82">
        <v>9.9</v>
      </c>
      <c r="K15" s="82">
        <v>7.0000000000000007E-2</v>
      </c>
      <c r="L15" s="82">
        <v>1.19</v>
      </c>
      <c r="M15" s="82">
        <v>32.04</v>
      </c>
      <c r="N15" s="82">
        <v>27.34</v>
      </c>
      <c r="O15" s="82">
        <v>67.180000000000007</v>
      </c>
      <c r="P15" s="82">
        <v>0.96</v>
      </c>
      <c r="Q15" s="50"/>
      <c r="R15" s="65"/>
    </row>
    <row r="16" spans="2:18" s="69" customFormat="1" ht="60.75" customHeight="1" x14ac:dyDescent="0.25">
      <c r="B16" s="66" t="s">
        <v>59</v>
      </c>
      <c r="C16" s="66" t="s">
        <v>115</v>
      </c>
      <c r="D16" s="67" t="s">
        <v>154</v>
      </c>
      <c r="E16" s="67">
        <v>10.08</v>
      </c>
      <c r="F16" s="67">
        <v>12</v>
      </c>
      <c r="G16" s="67">
        <v>86.64</v>
      </c>
      <c r="H16" s="67">
        <v>998.88</v>
      </c>
      <c r="I16" s="67">
        <v>0</v>
      </c>
      <c r="J16" s="67">
        <v>0.24</v>
      </c>
      <c r="K16" s="67">
        <v>0</v>
      </c>
      <c r="L16" s="67">
        <v>1.44</v>
      </c>
      <c r="M16" s="67">
        <v>88.08</v>
      </c>
      <c r="N16" s="67">
        <v>61.92</v>
      </c>
      <c r="O16" s="67">
        <v>211.2</v>
      </c>
      <c r="P16" s="67">
        <v>1.44</v>
      </c>
      <c r="Q16" s="47"/>
      <c r="R16" s="68"/>
    </row>
    <row r="17" spans="2:18" s="69" customFormat="1" ht="18.75" customHeight="1" x14ac:dyDescent="0.25">
      <c r="B17" s="72" t="s">
        <v>42</v>
      </c>
      <c r="C17" s="72" t="s">
        <v>43</v>
      </c>
      <c r="D17" s="73">
        <v>200</v>
      </c>
      <c r="E17" s="73">
        <v>0.16</v>
      </c>
      <c r="F17" s="73">
        <v>0.16</v>
      </c>
      <c r="G17" s="73">
        <v>27.88</v>
      </c>
      <c r="H17" s="73">
        <v>114.6</v>
      </c>
      <c r="I17" s="73">
        <v>0.01</v>
      </c>
      <c r="J17" s="73">
        <v>0.9</v>
      </c>
      <c r="K17" s="73">
        <v>0.01</v>
      </c>
      <c r="L17" s="73">
        <v>0.1</v>
      </c>
      <c r="M17" s="73">
        <v>14.18</v>
      </c>
      <c r="N17" s="73">
        <v>5.14</v>
      </c>
      <c r="O17" s="73">
        <v>4.4000000000000004</v>
      </c>
      <c r="P17" s="73">
        <v>0.95</v>
      </c>
      <c r="Q17" s="11"/>
      <c r="R17" s="68"/>
    </row>
    <row r="18" spans="2:18" x14ac:dyDescent="0.25">
      <c r="B18" s="4"/>
      <c r="C18" s="26" t="s">
        <v>88</v>
      </c>
      <c r="D18" s="57">
        <v>60</v>
      </c>
      <c r="E18" s="18">
        <v>3.06</v>
      </c>
      <c r="F18" s="18">
        <v>0.6</v>
      </c>
      <c r="G18" s="18">
        <v>25.5</v>
      </c>
      <c r="H18" s="18">
        <v>144</v>
      </c>
      <c r="I18" s="18">
        <v>0.12</v>
      </c>
      <c r="J18" s="18">
        <v>0</v>
      </c>
      <c r="K18" s="18">
        <v>0</v>
      </c>
      <c r="L18" s="18">
        <v>1.32</v>
      </c>
      <c r="M18" s="18">
        <v>21</v>
      </c>
      <c r="N18" s="18">
        <v>28.2</v>
      </c>
      <c r="O18" s="18">
        <v>94.8</v>
      </c>
      <c r="P18" s="18">
        <v>2.34</v>
      </c>
      <c r="Q18" s="11"/>
      <c r="R18" s="44"/>
    </row>
    <row r="19" spans="2:18" s="6" customFormat="1" x14ac:dyDescent="0.25">
      <c r="B19" s="1"/>
      <c r="C19" s="1"/>
      <c r="D19" s="1"/>
      <c r="E19" s="17">
        <f>SUM(E14:E18)</f>
        <v>20.059999999999999</v>
      </c>
      <c r="F19" s="17">
        <f>SUM(F14:F18)</f>
        <v>24.810000000000002</v>
      </c>
      <c r="G19" s="17">
        <f>SUM(G14:G18)</f>
        <v>161.44999999999999</v>
      </c>
      <c r="H19" s="17">
        <f>SUM(H14:H18)</f>
        <v>1600.8799999999999</v>
      </c>
      <c r="I19" s="1"/>
      <c r="J19" s="1"/>
      <c r="K19" s="1"/>
      <c r="L19" s="1"/>
      <c r="M19" s="1"/>
      <c r="N19" s="1"/>
      <c r="O19" s="1"/>
      <c r="P19" s="1"/>
      <c r="Q19" s="13"/>
      <c r="R19" s="43"/>
    </row>
    <row r="20" spans="2:18" x14ac:dyDescent="0.25">
      <c r="B20" s="24"/>
      <c r="C20" s="24"/>
      <c r="D20" s="24"/>
      <c r="E20" s="2"/>
      <c r="F20" s="2"/>
      <c r="G20" s="2"/>
      <c r="H20" s="2"/>
      <c r="I20" s="24"/>
      <c r="J20" s="24"/>
      <c r="K20" s="24"/>
      <c r="L20" s="24"/>
      <c r="M20" s="24"/>
      <c r="N20" s="24"/>
      <c r="O20" s="24"/>
      <c r="P20" s="24"/>
    </row>
    <row r="21" spans="2:18" ht="15" customHeight="1" x14ac:dyDescent="0.25">
      <c r="B21" s="24"/>
      <c r="C21" s="1" t="s">
        <v>19</v>
      </c>
      <c r="D21" s="24"/>
      <c r="E21" s="23">
        <f>E19+E11</f>
        <v>35.79</v>
      </c>
      <c r="F21" s="23">
        <f>F19+F11</f>
        <v>36.68</v>
      </c>
      <c r="G21" s="23">
        <f>G19+G11</f>
        <v>264.39</v>
      </c>
      <c r="H21" s="23">
        <f>H19+H11</f>
        <v>2559.65</v>
      </c>
      <c r="I21" s="24"/>
      <c r="J21" s="24"/>
      <c r="K21" s="24"/>
      <c r="L21" s="24"/>
      <c r="M21" s="24"/>
      <c r="N21" s="24"/>
      <c r="O21" s="24"/>
      <c r="P21" s="24"/>
    </row>
  </sheetData>
  <mergeCells count="9">
    <mergeCell ref="H2:H4"/>
    <mergeCell ref="I2:L4"/>
    <mergeCell ref="M2:P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'9'!_GoBack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</dc:creator>
  <cp:lastModifiedBy>Аква</cp:lastModifiedBy>
  <cp:lastPrinted>2018-07-05T10:25:04Z</cp:lastPrinted>
  <dcterms:created xsi:type="dcterms:W3CDTF">2014-12-19T11:00:10Z</dcterms:created>
  <dcterms:modified xsi:type="dcterms:W3CDTF">2018-07-05T10:36:11Z</dcterms:modified>
</cp:coreProperties>
</file>